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ronica Gutierrez\Desktop\COORD PRESUP 1 DE JUNIO 2019\CUENTA PÚBLICA\Cuenta Pública 2025\4to Trimestre 2025\4to Trimestre 2025\"/>
    </mc:Choice>
  </mc:AlternateContent>
  <xr:revisionPtr revIDLastSave="0" documentId="13_ncr:1_{64173594-9374-4FDD-9A3E-DAE74AD38AAF}" xr6:coauthVersionLast="47" xr6:coauthVersionMax="47" xr10:uidLastSave="{00000000-0000-0000-0000-000000000000}"/>
  <bookViews>
    <workbookView xWindow="-120" yWindow="-120" windowWidth="29040" windowHeight="15720" tabRatio="782" activeTab="1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definedNames>
    <definedName name="_xlnm.Print_Titles" localSheetId="2">'NDF-02'!$1:$12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H61" i="1" l="1"/>
  <c r="H60" i="1"/>
  <c r="H59" i="1"/>
  <c r="H58" i="1"/>
  <c r="H57" i="1"/>
  <c r="H55" i="1"/>
  <c r="H54" i="1"/>
  <c r="H53" i="1"/>
  <c r="H51" i="1"/>
  <c r="H50" i="1"/>
  <c r="H49" i="1"/>
  <c r="H48" i="1"/>
  <c r="H47" i="1"/>
  <c r="H46" i="1"/>
  <c r="H45" i="1"/>
  <c r="H44" i="1"/>
  <c r="H43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G42" i="1" l="1"/>
  <c r="H159" i="1" l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1" i="1"/>
  <c r="I151" i="1" s="1"/>
  <c r="H150" i="1"/>
  <c r="I150" i="1" s="1"/>
  <c r="H149" i="1"/>
  <c r="I149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39" i="1"/>
  <c r="I139" i="1" s="1"/>
  <c r="H138" i="1"/>
  <c r="I138" i="1" s="1"/>
  <c r="H137" i="1"/>
  <c r="I137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5" i="1"/>
  <c r="I105" i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I63" i="1" s="1"/>
  <c r="I61" i="1"/>
  <c r="I60" i="1"/>
  <c r="I59" i="1"/>
  <c r="I58" i="1"/>
  <c r="I57" i="1"/>
  <c r="I56" i="1"/>
  <c r="I55" i="1"/>
  <c r="I54" i="1"/>
  <c r="I53" i="1"/>
  <c r="I51" i="1"/>
  <c r="I50" i="1"/>
  <c r="I49" i="1"/>
  <c r="I48" i="1"/>
  <c r="I47" i="1"/>
  <c r="I46" i="1"/>
  <c r="I45" i="1"/>
  <c r="I44" i="1"/>
  <c r="I43" i="1"/>
  <c r="I41" i="1"/>
  <c r="I40" i="1"/>
  <c r="I39" i="1"/>
  <c r="I38" i="1"/>
  <c r="I37" i="1"/>
  <c r="I36" i="1"/>
  <c r="I35" i="1"/>
  <c r="I34" i="1"/>
  <c r="I33" i="1"/>
  <c r="I31" i="1"/>
  <c r="I30" i="1"/>
  <c r="I29" i="1"/>
  <c r="I28" i="1"/>
  <c r="I27" i="1"/>
  <c r="I26" i="1"/>
  <c r="I25" i="1"/>
  <c r="I24" i="1"/>
  <c r="I23" i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D14" i="1" l="1"/>
  <c r="E14" i="1"/>
  <c r="F14" i="1"/>
  <c r="G14" i="1"/>
  <c r="H14" i="1"/>
  <c r="I14" i="1"/>
  <c r="D22" i="1"/>
  <c r="E22" i="1"/>
  <c r="F22" i="1"/>
  <c r="G22" i="1"/>
  <c r="H22" i="1"/>
  <c r="I22" i="1"/>
  <c r="D32" i="1"/>
  <c r="E32" i="1"/>
  <c r="F32" i="1"/>
  <c r="G32" i="1"/>
  <c r="H32" i="1"/>
  <c r="I32" i="1"/>
  <c r="D42" i="1"/>
  <c r="E42" i="1"/>
  <c r="F42" i="1"/>
  <c r="H42" i="1"/>
  <c r="I42" i="1"/>
  <c r="D52" i="1"/>
  <c r="E52" i="1"/>
  <c r="F52" i="1"/>
  <c r="G52" i="1"/>
  <c r="H52" i="1"/>
  <c r="I52" i="1"/>
  <c r="D62" i="1"/>
  <c r="E62" i="1"/>
  <c r="F62" i="1"/>
  <c r="G62" i="1"/>
  <c r="H62" i="1"/>
  <c r="I62" i="1"/>
  <c r="D66" i="1"/>
  <c r="E66" i="1"/>
  <c r="F66" i="1"/>
  <c r="G66" i="1"/>
  <c r="H66" i="1"/>
  <c r="I66" i="1"/>
  <c r="D74" i="1"/>
  <c r="E74" i="1"/>
  <c r="F74" i="1"/>
  <c r="G74" i="1"/>
  <c r="H74" i="1"/>
  <c r="I74" i="1"/>
  <c r="D78" i="1"/>
  <c r="E78" i="1"/>
  <c r="F78" i="1"/>
  <c r="G78" i="1"/>
  <c r="H78" i="1"/>
  <c r="I78" i="1"/>
  <c r="D88" i="1"/>
  <c r="E88" i="1"/>
  <c r="F88" i="1"/>
  <c r="G88" i="1"/>
  <c r="H88" i="1"/>
  <c r="I88" i="1"/>
  <c r="D96" i="1"/>
  <c r="E96" i="1"/>
  <c r="F96" i="1"/>
  <c r="G96" i="1"/>
  <c r="H96" i="1"/>
  <c r="I96" i="1"/>
  <c r="D106" i="1"/>
  <c r="E106" i="1"/>
  <c r="F106" i="1"/>
  <c r="G106" i="1"/>
  <c r="H106" i="1"/>
  <c r="I106" i="1"/>
  <c r="D116" i="1"/>
  <c r="E116" i="1"/>
  <c r="F116" i="1"/>
  <c r="G116" i="1"/>
  <c r="H116" i="1"/>
  <c r="I116" i="1"/>
  <c r="D126" i="1"/>
  <c r="E126" i="1"/>
  <c r="F126" i="1"/>
  <c r="G126" i="1"/>
  <c r="H126" i="1"/>
  <c r="I126" i="1"/>
  <c r="D136" i="1"/>
  <c r="E136" i="1"/>
  <c r="F136" i="1"/>
  <c r="G136" i="1"/>
  <c r="H136" i="1"/>
  <c r="I136" i="1"/>
  <c r="D140" i="1"/>
  <c r="E140" i="1"/>
  <c r="F140" i="1"/>
  <c r="G140" i="1"/>
  <c r="H140" i="1"/>
  <c r="I140" i="1"/>
  <c r="D148" i="1"/>
  <c r="E148" i="1"/>
  <c r="F148" i="1"/>
  <c r="G148" i="1"/>
  <c r="H148" i="1"/>
  <c r="I148" i="1"/>
  <c r="D152" i="1"/>
  <c r="E152" i="1"/>
  <c r="F152" i="1"/>
  <c r="G152" i="1"/>
  <c r="H152" i="1"/>
  <c r="I152" i="1"/>
  <c r="C152" i="1"/>
  <c r="C148" i="1"/>
  <c r="C140" i="1"/>
  <c r="C136" i="1"/>
  <c r="C126" i="1"/>
  <c r="C116" i="1"/>
  <c r="C106" i="1"/>
  <c r="C96" i="1"/>
  <c r="C88" i="1"/>
  <c r="C78" i="1"/>
  <c r="C74" i="1"/>
  <c r="C66" i="1"/>
  <c r="C62" i="1"/>
  <c r="C52" i="1"/>
  <c r="C42" i="1"/>
  <c r="C32" i="1"/>
  <c r="C22" i="1"/>
  <c r="C14" i="1"/>
  <c r="E87" i="1" l="1"/>
  <c r="D87" i="1"/>
  <c r="F87" i="1"/>
  <c r="G87" i="1"/>
  <c r="E13" i="1"/>
  <c r="E161" i="1" s="1"/>
  <c r="D13" i="1"/>
  <c r="D161" i="1" s="1"/>
  <c r="F13" i="1"/>
  <c r="F161" i="1" s="1"/>
  <c r="G13" i="1"/>
  <c r="G161" i="1" s="1"/>
  <c r="I87" i="1"/>
  <c r="H87" i="1"/>
  <c r="I13" i="1"/>
  <c r="I161" i="1" s="1"/>
  <c r="H13" i="1"/>
  <c r="C13" i="1"/>
  <c r="C87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H161" i="1" l="1"/>
  <c r="C161" i="1"/>
  <c r="F31" i="3"/>
  <c r="D31" i="3"/>
  <c r="E31" i="3"/>
</calcChain>
</file>

<file path=xl/sharedStrings.xml><?xml version="1.0" encoding="utf-8"?>
<sst xmlns="http://schemas.openxmlformats.org/spreadsheetml/2006/main" count="273" uniqueCount="158">
  <si>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</si>
  <si>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</si>
  <si>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</si>
  <si>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</si>
  <si>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</si>
  <si>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</si>
  <si>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</si>
  <si>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</si>
  <si>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</si>
  <si>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</si>
  <si>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</si>
  <si>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</si>
  <si>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</si>
  <si>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</si>
  <si>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</si>
  <si>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</si>
  <si>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</si>
  <si>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</si>
  <si>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</si>
  <si>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</si>
  <si>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</si>
  <si>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</si>
  <si>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</si>
  <si>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</si>
  <si>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</si>
  <si>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</si>
  <si>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</si>
  <si>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</si>
  <si>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</si>
  <si>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</si>
  <si>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</si>
  <si>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</si>
  <si>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</si>
  <si>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</si>
  <si>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</si>
  <si>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</si>
  <si>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</si>
  <si>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</si>
  <si>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</si>
  <si>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</si>
  <si>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</si>
  <si>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</si>
  <si>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</si>
  <si>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</si>
  <si>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</si>
  <si>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</si>
  <si>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</si>
  <si>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</si>
  <si>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</si>
  <si>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</si>
  <si>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</si>
  <si>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</si>
  <si>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</si>
  <si>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</si>
  <si>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</si>
  <si>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</si>
  <si>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</si>
  <si>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</si>
  <si>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</si>
  <si>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</si>
  <si>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</si>
  <si>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</si>
  <si>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</si>
  <si>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</si>
  <si>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</si>
  <si>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</si>
  <si>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</si>
  <si>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</si>
  <si>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</si>
  <si>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</si>
  <si>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</si>
  <si>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</si>
  <si>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</si>
  <si>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</si>
  <si>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</si>
  <si>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</si>
  <si>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</si>
  <si>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</si>
  <si>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</si>
  <si>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</si>
  <si>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</si>
  <si>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</si>
  <si>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</si>
  <si>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</si>
  <si>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</si>
  <si>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</si>
  <si>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</si>
  <si>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</si>
  <si>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</si>
  <si>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</si>
  <si>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</si>
  <si>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</si>
  <si>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</si>
  <si>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</si>
  <si>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</si>
  <si>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</si>
  <si>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</si>
  <si>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</si>
  <si>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</si>
  <si>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</si>
  <si>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</si>
  <si>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</si>
  <si>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</si>
  <si>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</si>
  <si>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</si>
  <si>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</si>
  <si>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</si>
  <si>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</si>
  <si>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</si>
  <si>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</si>
  <si>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</si>
  <si>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</si>
  <si>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</si>
  <si>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</si>
  <si>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</si>
  <si>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</si>
  <si>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</si>
  <si>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</si>
  <si>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</si>
  <si>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</si>
  <si>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</si>
  <si>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</si>
  <si>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</si>
  <si>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</si>
  <si>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</si>
  <si>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</si>
  <si>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</si>
  <si>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</si>
  <si>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</si>
  <si>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</si>
  <si>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</si>
  <si>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</si>
  <si>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</si>
  <si>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</si>
  <si>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</si>
  <si>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</si>
  <si>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</si>
  <si>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</si>
  <si>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</si>
  <si>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</si>
  <si>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</si>
  <si>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</si>
  <si>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</si>
  <si>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</si>
  <si>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</si>
  <si>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</si>
  <si>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</si>
  <si>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Comisión Municipal de Cultura Física y Deporte de León, Guanajuato</t>
  </si>
  <si>
    <t>Fundamento Artículo 6 y 19 LDF</t>
  </si>
  <si>
    <t>No procede toda vez que el resultado es positivo</t>
  </si>
  <si>
    <t>Fundamento Artículo 25 LDF</t>
  </si>
  <si>
    <t>No Aplica</t>
  </si>
  <si>
    <t>Fundamento Artículo 31 LDF</t>
  </si>
  <si>
    <t>Fundamento</t>
  </si>
  <si>
    <t>Fundamento Artículo 13 VII y 21 LDF</t>
  </si>
  <si>
    <t>Ejercicio 2025</t>
  </si>
  <si>
    <t>Correspondiente del 01 de Enero al 31 de Diciembre del 2025</t>
  </si>
  <si>
    <t>a) las acciones para recuperar el Balance Presupuestario de Recursos Disponibles Sostenible serán  con los ingresos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</si>
</sst>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</font>
    <font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43" fontId="19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0" fontId="17" fillId="0" borderId="0" xfId="0" applyFont="1" applyAlignment="1">
      <alignment vertical="center"/>
    </xf>
    <xf numFmtId="0" fontId="18" fillId="0" borderId="0" xfId="0" applyFont="1"/>
    <xf numFmtId="43" fontId="3" fillId="0" borderId="0" xfId="6" applyFont="1"/>
    <xf numFmtId="43" fontId="3" fillId="0" borderId="0" xfId="0" applyNumberFormat="1" applyFont="1"/>
    <xf numFmtId="0" fontId="20" fillId="0" borderId="0" xfId="0" applyFont="1" applyAlignment="1">
      <alignment vertical="center"/>
    </xf>
    <xf numFmtId="0" fontId="3" fillId="0" borderId="0" xfId="7" applyFont="1"/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8">
    <cellStyle name="Hipervínculo" xfId="1" builtinId="8"/>
    <cellStyle name="Millares" xfId="6" builtinId="3"/>
    <cellStyle name="Normal" xfId="0" builtinId="0"/>
    <cellStyle name="Normal 2" xfId="3" xr:uid="{B9F6D3C9-E1F5-4FCE-80E1-85F1EA587C17}"/>
    <cellStyle name="Normal 2 2" xfId="4" xr:uid="{39A497E9-A4CD-4E74-B9FB-53AB6D1DB61C}"/>
    <cellStyle name="Normal 2 3" xfId="7" xr:uid="{7D618883-A8E5-4E32-9DBD-0359C6C50654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3</xdr:col>
      <xdr:colOff>400051</xdr:colOff>
      <xdr:row>51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9E4C9E-E806-4541-9F79-359CBD26D9C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3000375"/>
          <a:ext cx="5257801" cy="441960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9525</xdr:colOff>
      <xdr:row>52</xdr:row>
      <xdr:rowOff>0</xdr:rowOff>
    </xdr:from>
    <xdr:to>
      <xdr:col>3</xdr:col>
      <xdr:colOff>400050</xdr:colOff>
      <xdr:row>69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5DB977-DC48-45D8-B975-5C1EF81947C7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5" y="7429500"/>
          <a:ext cx="5248275" cy="2428875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</xdr:colOff>
      <xdr:row>165</xdr:row>
      <xdr:rowOff>57152</xdr:rowOff>
    </xdr:from>
    <xdr:ext cx="5782857" cy="1098082"/>
    <xdr:pic>
      <xdr:nvPicPr>
        <xdr:cNvPr id="2" name="Imagen 1">
          <a:extLst>
            <a:ext uri="{FF2B5EF4-FFF2-40B4-BE49-F238E27FC236}">
              <a16:creationId xmlns:a16="http://schemas.microsoft.com/office/drawing/2014/main" id="{CFAD46D4-AB9A-4465-BCE0-8DCC845AF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8" y="1676402"/>
          <a:ext cx="5782857" cy="1098082"/>
        </a:xfrm>
        <a:prstGeom prst="rect">
          <a:avLst/>
        </a:prstGeom>
      </xdr:spPr>
    </xdr:pic>
    <xdr:clientData/>
  </xdr:oneCellAnchor>
  <xdr:oneCellAnchor>
    <xdr:from>
      <xdr:col>1</xdr:col>
      <xdr:colOff>1</xdr:colOff>
      <xdr:row>175</xdr:row>
      <xdr:rowOff>47631</xdr:rowOff>
    </xdr:from>
    <xdr:ext cx="5479618" cy="1241887"/>
    <xdr:pic>
      <xdr:nvPicPr>
        <xdr:cNvPr id="3" name="Imagen 2">
          <a:extLst>
            <a:ext uri="{FF2B5EF4-FFF2-40B4-BE49-F238E27FC236}">
              <a16:creationId xmlns:a16="http://schemas.microsoft.com/office/drawing/2014/main" id="{39EB1734-94B4-44E4-9579-C5C62EE3F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6" y="3095631"/>
          <a:ext cx="5479618" cy="124188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39</xdr:row>
      <xdr:rowOff>0</xdr:rowOff>
    </xdr:from>
    <xdr:to>
      <xdr:col>3</xdr:col>
      <xdr:colOff>428625</xdr:colOff>
      <xdr:row>41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BA7B8A-49A4-4C0D-90A2-5FB38613FA2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5734050"/>
          <a:ext cx="5286375" cy="3714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533401</xdr:colOff>
      <xdr:row>48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3B09F8-4AEA-41A9-8033-10DA28E5FD9D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" y="6305550"/>
          <a:ext cx="5391151" cy="7905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619125</xdr:colOff>
      <xdr:row>62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15E9AB7-9E03-46A5-AD57-95923651C0D2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150" y="7448550"/>
          <a:ext cx="5476875" cy="1609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3</xdr:col>
      <xdr:colOff>723901</xdr:colOff>
      <xdr:row>26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1CCAC2-5F40-4FFD-9DF8-698D80D6D68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2428875"/>
          <a:ext cx="5581651" cy="1343025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17</xdr:row>
      <xdr:rowOff>85725</xdr:rowOff>
    </xdr:from>
    <xdr:to>
      <xdr:col>4</xdr:col>
      <xdr:colOff>638175</xdr:colOff>
      <xdr:row>28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3B4C8A-AA8B-404D-B790-FB04BAFD7A8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2514600"/>
          <a:ext cx="6534150" cy="1552575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10</xdr:row>
      <xdr:rowOff>38100</xdr:rowOff>
    </xdr:from>
    <xdr:to>
      <xdr:col>4</xdr:col>
      <xdr:colOff>9525</xdr:colOff>
      <xdr:row>27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20C0B6-02B4-4F23-8F7A-0A1AFBB1421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466850"/>
          <a:ext cx="6496050" cy="2486025"/>
        </a:xfrm>
        <a:prstGeom prst="rect">
          <a:avLst/>
        </a:prstGeom>
        <a:ln w="3175">
          <a:solidFill>
            <a:schemeClr val="tx1"/>
          </a:solidFill>
        </a:ln>
        <a:effectLst>
          <a:softEdge rad="12700"/>
        </a:effectLst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  <pageSetUpPr fitToPage="1"/>
  </sheetPr>
  <dimension ref="A1:D15"/>
  <sheetViews>
    <sheetView workbookViewId="0">
      <selection activeCell="D4" sqref="D4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147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156</v>
      </c>
      <c r="B3" s="24"/>
      <c r="C3" s="25" t="s">
        <v>4</v>
      </c>
      <c r="D3" s="27">
        <v>4</v>
      </c>
    </row>
    <row r="4" spans="1:4" x14ac:dyDescent="0.2">
      <c r="A4" s="76" t="s">
        <v>5</v>
      </c>
      <c r="B4" s="77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sheetPr>
    <pageSetUpPr fitToPage="1"/>
  </sheetPr>
  <dimension ref="A1:F72"/>
  <sheetViews>
    <sheetView showGridLines="0" tabSelected="1" topLeftCell="A5" workbookViewId="0">
      <selection activeCell="G28" sqref="G2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>Comisión Municipal de Cultura Física y Deporte de León, Guanajuato</v>
      </c>
      <c r="C1" s="78"/>
      <c r="D1" s="78"/>
      <c r="E1" s="40" t="s">
        <v>0</v>
      </c>
      <c r="F1" s="41">
        <f>'Notas de Disciplina Financiera'!D1</f>
        <v>2025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01 de Enero al 31 de Diciembre del 2025</v>
      </c>
      <c r="C3" s="78"/>
      <c r="D3" s="78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157</v>
      </c>
    </row>
    <row r="9" spans="1:6" x14ac:dyDescent="0.2">
      <c r="A9" s="42"/>
    </row>
    <row r="16" spans="1:6" x14ac:dyDescent="0.2">
      <c r="C16" s="69" t="s">
        <v>22</v>
      </c>
    </row>
    <row r="17" spans="2:3" x14ac:dyDescent="0.2">
      <c r="C17" s="68" t="s">
        <v>23</v>
      </c>
    </row>
    <row r="20" spans="2:3" x14ac:dyDescent="0.2">
      <c r="B20" s="1" t="s">
        <v>148</v>
      </c>
    </row>
    <row r="72" spans="3:3" ht="15" x14ac:dyDescent="0.2">
      <c r="C72" s="70" t="s">
        <v>149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sheetPr>
    <pageSetUpPr fitToPage="1"/>
  </sheetPr>
  <dimension ref="A1:L185"/>
  <sheetViews>
    <sheetView showGridLines="0" topLeftCell="A46" zoomScaleNormal="100" workbookViewId="0">
      <selection activeCell="I52" sqref="I52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1" width="14" style="72" bestFit="1" customWidth="1"/>
    <col min="12" max="12" width="13" style="1" bestFit="1" customWidth="1"/>
    <col min="13" max="16384" width="12" style="1"/>
  </cols>
  <sheetData>
    <row r="1" spans="1:12" x14ac:dyDescent="0.2">
      <c r="B1" s="78" t="str">
        <f>'Notas de Disciplina Financiera'!A1</f>
        <v>Comisión Municipal de Cultura Física y Deporte de León, Guanajuato</v>
      </c>
      <c r="C1" s="78"/>
      <c r="D1" s="78"/>
      <c r="E1" s="40" t="s">
        <v>0</v>
      </c>
      <c r="F1" s="41">
        <f>'Notas de Disciplina Financiera'!D1</f>
        <v>2025</v>
      </c>
    </row>
    <row r="2" spans="1:12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12" x14ac:dyDescent="0.2">
      <c r="B3" s="78" t="str">
        <f>'Notas de Disciplina Financiera'!A3</f>
        <v>Correspondiente del 01 de Enero al 31 de Diciembre del 2025</v>
      </c>
      <c r="C3" s="78"/>
      <c r="D3" s="78"/>
      <c r="E3" s="40" t="s">
        <v>4</v>
      </c>
      <c r="F3" s="41">
        <f>'Notas de Disciplina Financiera'!D3</f>
        <v>4</v>
      </c>
    </row>
    <row r="5" spans="1:12" x14ac:dyDescent="0.2">
      <c r="B5" s="43" t="s">
        <v>24</v>
      </c>
    </row>
    <row r="6" spans="1:12" x14ac:dyDescent="0.2">
      <c r="B6" s="84" t="str">
        <f>B1</f>
        <v>Comisión Municipal de Cultura Física y Deporte de León, Guanajuato</v>
      </c>
      <c r="C6" s="84"/>
      <c r="D6" s="84"/>
      <c r="E6" s="84"/>
      <c r="F6" s="84"/>
      <c r="G6" s="84"/>
      <c r="H6" s="84"/>
      <c r="I6" s="84"/>
    </row>
    <row r="7" spans="1:12" x14ac:dyDescent="0.2">
      <c r="B7" s="79" t="s">
        <v>25</v>
      </c>
      <c r="C7" s="79"/>
      <c r="D7" s="79"/>
      <c r="E7" s="79"/>
      <c r="F7" s="79"/>
      <c r="G7" s="79"/>
      <c r="H7" s="79"/>
      <c r="I7" s="79"/>
    </row>
    <row r="8" spans="1:12" x14ac:dyDescent="0.2">
      <c r="B8" s="79" t="s">
        <v>26</v>
      </c>
      <c r="C8" s="79"/>
      <c r="D8" s="79"/>
      <c r="E8" s="79"/>
      <c r="F8" s="79"/>
      <c r="G8" s="79"/>
      <c r="H8" s="79"/>
      <c r="I8" s="79"/>
    </row>
    <row r="9" spans="1:12" x14ac:dyDescent="0.2">
      <c r="B9" s="79" t="str">
        <f>B3</f>
        <v>Correspondiente del 01 de Enero al 31 de Diciembre del 2025</v>
      </c>
      <c r="C9" s="79"/>
      <c r="D9" s="79"/>
      <c r="E9" s="79"/>
      <c r="F9" s="79"/>
      <c r="G9" s="79"/>
      <c r="H9" s="79"/>
      <c r="I9" s="79"/>
    </row>
    <row r="10" spans="1:12" x14ac:dyDescent="0.2">
      <c r="B10" s="80" t="s">
        <v>27</v>
      </c>
      <c r="C10" s="80"/>
      <c r="D10" s="80"/>
      <c r="E10" s="80"/>
      <c r="F10" s="80"/>
      <c r="G10" s="80"/>
      <c r="H10" s="80"/>
      <c r="I10" s="80"/>
    </row>
    <row r="11" spans="1:12" x14ac:dyDescent="0.2">
      <c r="B11" s="9"/>
      <c r="C11" s="9"/>
      <c r="D11" s="81" t="s">
        <v>28</v>
      </c>
      <c r="E11" s="82"/>
      <c r="F11" s="82"/>
      <c r="G11" s="82"/>
      <c r="H11" s="83"/>
      <c r="I11" s="9"/>
    </row>
    <row r="12" spans="1:12" ht="56.25" customHeight="1" x14ac:dyDescent="0.2">
      <c r="B12" s="8" t="s">
        <v>29</v>
      </c>
      <c r="C12" s="8" t="s">
        <v>30</v>
      </c>
      <c r="D12" s="2" t="s">
        <v>31</v>
      </c>
      <c r="E12" s="2" t="s">
        <v>32</v>
      </c>
      <c r="F12" s="2" t="s">
        <v>33</v>
      </c>
      <c r="G12" s="2" t="s">
        <v>34</v>
      </c>
      <c r="H12" s="2" t="s">
        <v>35</v>
      </c>
      <c r="I12" s="8" t="s">
        <v>36</v>
      </c>
    </row>
    <row r="13" spans="1:12" x14ac:dyDescent="0.2">
      <c r="A13" s="42"/>
      <c r="B13" s="13" t="s">
        <v>37</v>
      </c>
      <c r="C13" s="3">
        <f>+C14+C22+C32+C42+C52+C62+C66+C74+C78</f>
        <v>168429557.95000002</v>
      </c>
      <c r="D13" s="3">
        <f t="shared" ref="D13:H13" si="0">+D14+D22+D32+D42+D52+D62+D66+D74+D78</f>
        <v>65050538.830000006</v>
      </c>
      <c r="E13" s="3">
        <f t="shared" si="0"/>
        <v>9983192.0499999989</v>
      </c>
      <c r="F13" s="3">
        <f t="shared" si="0"/>
        <v>477728556.62</v>
      </c>
      <c r="G13" s="3">
        <f t="shared" si="0"/>
        <v>477728556.62000006</v>
      </c>
      <c r="H13" s="3">
        <f t="shared" si="0"/>
        <v>55067346.780000001</v>
      </c>
      <c r="I13" s="3">
        <f>+I14+I22+I32+I42+I52+I62+I66+I74+I78</f>
        <v>223496904.73000002</v>
      </c>
    </row>
    <row r="14" spans="1:12" x14ac:dyDescent="0.2">
      <c r="B14" s="17" t="s">
        <v>38</v>
      </c>
      <c r="C14" s="3">
        <f>SUM(C15:C21)</f>
        <v>72312536.840000004</v>
      </c>
      <c r="D14" s="3">
        <f t="shared" ref="D14:I14" si="1">SUM(D15:D21)</f>
        <v>0</v>
      </c>
      <c r="E14" s="3">
        <f t="shared" si="1"/>
        <v>0</v>
      </c>
      <c r="F14" s="3">
        <f t="shared" si="1"/>
        <v>43567025.509999998</v>
      </c>
      <c r="G14" s="3">
        <f t="shared" si="1"/>
        <v>47651367.25</v>
      </c>
      <c r="H14" s="3">
        <f t="shared" si="1"/>
        <v>-4084341.7400000007</v>
      </c>
      <c r="I14" s="3">
        <f t="shared" si="1"/>
        <v>68228195.099999994</v>
      </c>
      <c r="L14" s="73"/>
    </row>
    <row r="15" spans="1:12" x14ac:dyDescent="0.2">
      <c r="B15" s="16" t="s">
        <v>39</v>
      </c>
      <c r="C15" s="4">
        <v>25935721.760000002</v>
      </c>
      <c r="D15" s="4">
        <v>0</v>
      </c>
      <c r="E15" s="4">
        <v>0</v>
      </c>
      <c r="F15" s="4">
        <v>11394151.380000001</v>
      </c>
      <c r="G15" s="4">
        <v>12376709.550000001</v>
      </c>
      <c r="H15" s="4">
        <f>+D15+F15-E15-G15</f>
        <v>-982558.16999999993</v>
      </c>
      <c r="I15" s="4">
        <f>+C15+H15</f>
        <v>24953163.590000004</v>
      </c>
      <c r="L15" s="73"/>
    </row>
    <row r="16" spans="1:12" x14ac:dyDescent="0.2">
      <c r="B16" s="16" t="s">
        <v>40</v>
      </c>
      <c r="C16" s="4">
        <v>9604754.6099999994</v>
      </c>
      <c r="D16" s="4">
        <v>0</v>
      </c>
      <c r="E16" s="4">
        <v>0</v>
      </c>
      <c r="F16" s="4">
        <v>5171532.0199999996</v>
      </c>
      <c r="G16" s="4">
        <v>6384415.5800000001</v>
      </c>
      <c r="H16" s="4">
        <f t="shared" ref="H16:H61" si="2">+D16+F16-E16-G16</f>
        <v>-1212883.5600000005</v>
      </c>
      <c r="I16" s="4">
        <f t="shared" ref="I16:I21" si="3">+C16+H16</f>
        <v>8391871.0499999989</v>
      </c>
      <c r="L16" s="73"/>
    </row>
    <row r="17" spans="2:12" x14ac:dyDescent="0.2">
      <c r="B17" s="16" t="s">
        <v>41</v>
      </c>
      <c r="C17" s="4">
        <v>6033267.3799999999</v>
      </c>
      <c r="D17" s="4">
        <v>0</v>
      </c>
      <c r="E17" s="4">
        <v>0</v>
      </c>
      <c r="F17" s="4">
        <v>8175097.25</v>
      </c>
      <c r="G17" s="4">
        <v>7295751.4500000002</v>
      </c>
      <c r="H17" s="4">
        <f t="shared" si="2"/>
        <v>879345.79999999981</v>
      </c>
      <c r="I17" s="4">
        <f t="shared" si="3"/>
        <v>6912613.1799999997</v>
      </c>
      <c r="L17" s="73"/>
    </row>
    <row r="18" spans="2:12" x14ac:dyDescent="0.2">
      <c r="B18" s="16" t="s">
        <v>42</v>
      </c>
      <c r="C18" s="4">
        <v>10006250.34</v>
      </c>
      <c r="D18" s="4">
        <v>0</v>
      </c>
      <c r="E18" s="4">
        <v>0</v>
      </c>
      <c r="F18" s="4">
        <v>4450490.78</v>
      </c>
      <c r="G18" s="4">
        <v>5357450.2</v>
      </c>
      <c r="H18" s="4">
        <f t="shared" si="2"/>
        <v>-906959.41999999993</v>
      </c>
      <c r="I18" s="4">
        <f t="shared" si="3"/>
        <v>9099290.9199999999</v>
      </c>
      <c r="L18" s="73"/>
    </row>
    <row r="19" spans="2:12" x14ac:dyDescent="0.2">
      <c r="B19" s="16" t="s">
        <v>43</v>
      </c>
      <c r="C19" s="4">
        <v>20060921.940000001</v>
      </c>
      <c r="D19" s="4">
        <v>0</v>
      </c>
      <c r="E19" s="4">
        <v>0</v>
      </c>
      <c r="F19" s="4">
        <v>13394259.189999999</v>
      </c>
      <c r="G19" s="4">
        <v>14583924.77</v>
      </c>
      <c r="H19" s="4">
        <f t="shared" si="2"/>
        <v>-1189665.58</v>
      </c>
      <c r="I19" s="4">
        <f t="shared" si="3"/>
        <v>18871256.359999999</v>
      </c>
      <c r="L19" s="73"/>
    </row>
    <row r="20" spans="2:12" x14ac:dyDescent="0.2">
      <c r="B20" s="16" t="s">
        <v>44</v>
      </c>
      <c r="C20" s="4">
        <v>671620.81</v>
      </c>
      <c r="D20" s="4">
        <v>0</v>
      </c>
      <c r="E20" s="4">
        <v>0</v>
      </c>
      <c r="F20" s="4">
        <v>981494.89</v>
      </c>
      <c r="G20" s="4">
        <v>1653115.7</v>
      </c>
      <c r="H20" s="4">
        <f t="shared" si="2"/>
        <v>-671620.80999999994</v>
      </c>
      <c r="I20" s="4">
        <f t="shared" si="3"/>
        <v>0</v>
      </c>
      <c r="L20" s="73"/>
    </row>
    <row r="21" spans="2:12" x14ac:dyDescent="0.2">
      <c r="B21" s="16" t="s">
        <v>45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  <c r="L21" s="73"/>
    </row>
    <row r="22" spans="2:12" x14ac:dyDescent="0.2">
      <c r="B22" s="17" t="s">
        <v>46</v>
      </c>
      <c r="C22" s="3">
        <f>SUM(C23:C31)</f>
        <v>19588072.399999999</v>
      </c>
      <c r="D22" s="3">
        <f t="shared" ref="D22:I22" si="4">SUM(D23:D31)</f>
        <v>10947712.01</v>
      </c>
      <c r="E22" s="3">
        <f t="shared" si="4"/>
        <v>3340667.07</v>
      </c>
      <c r="F22" s="3">
        <f t="shared" si="4"/>
        <v>99376981.480000004</v>
      </c>
      <c r="G22" s="3">
        <f t="shared" si="4"/>
        <v>99335432.800000012</v>
      </c>
      <c r="H22" s="3">
        <f t="shared" si="4"/>
        <v>7648593.6199999899</v>
      </c>
      <c r="I22" s="3">
        <f t="shared" si="4"/>
        <v>27236666.019999988</v>
      </c>
      <c r="L22" s="73"/>
    </row>
    <row r="23" spans="2:12" x14ac:dyDescent="0.2">
      <c r="B23" s="16" t="s">
        <v>47</v>
      </c>
      <c r="C23" s="4">
        <v>1649467.42</v>
      </c>
      <c r="D23" s="4">
        <v>313554.09999999998</v>
      </c>
      <c r="E23" s="4">
        <v>183579.21</v>
      </c>
      <c r="F23" s="4">
        <v>9460492.8599999994</v>
      </c>
      <c r="G23" s="4">
        <v>7643406.5700000003</v>
      </c>
      <c r="H23" s="4">
        <f t="shared" si="2"/>
        <v>1947061.1799999978</v>
      </c>
      <c r="I23" s="4">
        <f t="shared" ref="I23:I31" si="5">+C23+H23</f>
        <v>3596528.5999999978</v>
      </c>
      <c r="L23" s="73"/>
    </row>
    <row r="24" spans="2:12" x14ac:dyDescent="0.2">
      <c r="B24" s="16" t="s">
        <v>48</v>
      </c>
      <c r="C24" s="4">
        <v>420410</v>
      </c>
      <c r="D24" s="4">
        <v>29650</v>
      </c>
      <c r="E24" s="4">
        <v>31973.71</v>
      </c>
      <c r="F24" s="4">
        <v>628289.66</v>
      </c>
      <c r="G24" s="4">
        <v>730241.07</v>
      </c>
      <c r="H24" s="4">
        <f t="shared" si="2"/>
        <v>-104275.11999999988</v>
      </c>
      <c r="I24" s="4">
        <f t="shared" si="5"/>
        <v>316134.88000000012</v>
      </c>
      <c r="L24" s="73"/>
    </row>
    <row r="25" spans="2:12" x14ac:dyDescent="0.2">
      <c r="B25" s="16" t="s">
        <v>49</v>
      </c>
      <c r="C25" s="4">
        <v>86500</v>
      </c>
      <c r="D25" s="4">
        <v>0</v>
      </c>
      <c r="E25" s="4">
        <v>65000</v>
      </c>
      <c r="F25" s="4">
        <v>460000</v>
      </c>
      <c r="G25" s="4">
        <v>475000</v>
      </c>
      <c r="H25" s="4">
        <f t="shared" si="2"/>
        <v>-80000</v>
      </c>
      <c r="I25" s="4">
        <f t="shared" si="5"/>
        <v>6500</v>
      </c>
      <c r="L25" s="73"/>
    </row>
    <row r="26" spans="2:12" x14ac:dyDescent="0.2">
      <c r="B26" s="16" t="s">
        <v>50</v>
      </c>
      <c r="C26" s="4">
        <v>3780035.86</v>
      </c>
      <c r="D26" s="4">
        <v>1330959.6499999999</v>
      </c>
      <c r="E26" s="4">
        <v>755028.18</v>
      </c>
      <c r="F26" s="4">
        <v>19452931.43</v>
      </c>
      <c r="G26" s="4">
        <v>18964160.82</v>
      </c>
      <c r="H26" s="4">
        <f t="shared" si="2"/>
        <v>1064702.0799999982</v>
      </c>
      <c r="I26" s="4">
        <f t="shared" si="5"/>
        <v>4844737.9399999976</v>
      </c>
      <c r="L26" s="73"/>
    </row>
    <row r="27" spans="2:12" x14ac:dyDescent="0.2">
      <c r="B27" s="16" t="s">
        <v>51</v>
      </c>
      <c r="C27" s="4">
        <v>6008130.2400000002</v>
      </c>
      <c r="D27" s="4">
        <v>155954</v>
      </c>
      <c r="E27" s="4">
        <v>384732.68</v>
      </c>
      <c r="F27" s="4">
        <v>9204917.8300000001</v>
      </c>
      <c r="G27" s="4">
        <v>10265409.91</v>
      </c>
      <c r="H27" s="4">
        <f t="shared" si="2"/>
        <v>-1289270.7599999998</v>
      </c>
      <c r="I27" s="4">
        <f t="shared" si="5"/>
        <v>4718859.4800000004</v>
      </c>
      <c r="L27" s="73"/>
    </row>
    <row r="28" spans="2:12" x14ac:dyDescent="0.2">
      <c r="B28" s="16" t="s">
        <v>52</v>
      </c>
      <c r="C28" s="4">
        <v>939980</v>
      </c>
      <c r="D28" s="4">
        <v>32000</v>
      </c>
      <c r="E28" s="4">
        <v>89566.03</v>
      </c>
      <c r="F28" s="4">
        <v>1257217.53</v>
      </c>
      <c r="G28" s="4">
        <v>1304388.93</v>
      </c>
      <c r="H28" s="4">
        <f t="shared" si="2"/>
        <v>-104737.42999999993</v>
      </c>
      <c r="I28" s="4">
        <f t="shared" si="5"/>
        <v>835242.57000000007</v>
      </c>
      <c r="L28" s="73"/>
    </row>
    <row r="29" spans="2:12" x14ac:dyDescent="0.2">
      <c r="B29" s="16" t="s">
        <v>53</v>
      </c>
      <c r="C29" s="4">
        <v>5836735.25</v>
      </c>
      <c r="D29" s="4">
        <v>9012974.2599999998</v>
      </c>
      <c r="E29" s="4">
        <v>1736015.61</v>
      </c>
      <c r="F29" s="4">
        <v>52905510.659999996</v>
      </c>
      <c r="G29" s="4">
        <v>54335279.780000001</v>
      </c>
      <c r="H29" s="4">
        <f t="shared" si="2"/>
        <v>5847189.5299999937</v>
      </c>
      <c r="I29" s="4">
        <f t="shared" si="5"/>
        <v>11683924.779999994</v>
      </c>
      <c r="L29" s="73"/>
    </row>
    <row r="30" spans="2:12" x14ac:dyDescent="0.2">
      <c r="B30" s="16" t="s">
        <v>54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2"/>
        <v>0</v>
      </c>
      <c r="I30" s="4">
        <f t="shared" si="5"/>
        <v>0</v>
      </c>
      <c r="L30" s="73"/>
    </row>
    <row r="31" spans="2:12" x14ac:dyDescent="0.2">
      <c r="B31" s="16" t="s">
        <v>55</v>
      </c>
      <c r="C31" s="4">
        <v>866813.63</v>
      </c>
      <c r="D31" s="4">
        <v>72620</v>
      </c>
      <c r="E31" s="4">
        <v>94771.65</v>
      </c>
      <c r="F31" s="4">
        <v>6007621.5099999998</v>
      </c>
      <c r="G31" s="4">
        <v>5617545.7199999997</v>
      </c>
      <c r="H31" s="4">
        <f t="shared" si="2"/>
        <v>367924.13999999966</v>
      </c>
      <c r="I31" s="4">
        <f t="shared" si="5"/>
        <v>1234737.7699999996</v>
      </c>
      <c r="L31" s="73"/>
    </row>
    <row r="32" spans="2:12" x14ac:dyDescent="0.2">
      <c r="B32" s="17" t="s">
        <v>56</v>
      </c>
      <c r="C32" s="3">
        <f>SUM(C33:C41)</f>
        <v>46761555.469999999</v>
      </c>
      <c r="D32" s="3">
        <f t="shared" ref="D32:I32" si="6">SUM(D33:D41)</f>
        <v>46289826.620000005</v>
      </c>
      <c r="E32" s="3">
        <f t="shared" si="6"/>
        <v>5158676.88</v>
      </c>
      <c r="F32" s="3">
        <f t="shared" si="6"/>
        <v>199716427.19999999</v>
      </c>
      <c r="G32" s="3">
        <f t="shared" si="6"/>
        <v>198245073.05000001</v>
      </c>
      <c r="H32" s="3">
        <f t="shared" si="6"/>
        <v>42602503.890000008</v>
      </c>
      <c r="I32" s="3">
        <f t="shared" si="6"/>
        <v>89364059.360000029</v>
      </c>
      <c r="L32" s="73"/>
    </row>
    <row r="33" spans="2:12" x14ac:dyDescent="0.2">
      <c r="B33" s="16" t="s">
        <v>57</v>
      </c>
      <c r="C33" s="4">
        <v>10919773.939999999</v>
      </c>
      <c r="D33" s="4">
        <v>796510.16</v>
      </c>
      <c r="E33" s="4">
        <v>481078.94</v>
      </c>
      <c r="F33" s="4">
        <v>12203035.48</v>
      </c>
      <c r="G33" s="4">
        <v>12162439.84</v>
      </c>
      <c r="H33" s="4">
        <f t="shared" si="2"/>
        <v>356026.86000000127</v>
      </c>
      <c r="I33" s="4">
        <f t="shared" ref="I33:I41" si="7">+C33+H33</f>
        <v>11275800.800000001</v>
      </c>
      <c r="L33" s="73"/>
    </row>
    <row r="34" spans="2:12" x14ac:dyDescent="0.2">
      <c r="B34" s="16" t="s">
        <v>58</v>
      </c>
      <c r="C34" s="4">
        <v>3158383.5</v>
      </c>
      <c r="D34" s="4">
        <v>7094628.7999999998</v>
      </c>
      <c r="E34" s="4">
        <v>899267.24</v>
      </c>
      <c r="F34" s="4">
        <v>27469371.780000001</v>
      </c>
      <c r="G34" s="4">
        <v>26098081.16</v>
      </c>
      <c r="H34" s="4">
        <f t="shared" si="2"/>
        <v>7566652.179999996</v>
      </c>
      <c r="I34" s="4">
        <f t="shared" si="7"/>
        <v>10725035.679999996</v>
      </c>
      <c r="L34" s="73"/>
    </row>
    <row r="35" spans="2:12" x14ac:dyDescent="0.2">
      <c r="B35" s="16" t="s">
        <v>59</v>
      </c>
      <c r="C35" s="4">
        <v>19195338.969999999</v>
      </c>
      <c r="D35" s="4">
        <v>5953436.3399999999</v>
      </c>
      <c r="E35" s="4">
        <v>1061346</v>
      </c>
      <c r="F35" s="4">
        <v>41336860.640000001</v>
      </c>
      <c r="G35" s="4">
        <v>42918482.890000001</v>
      </c>
      <c r="H35" s="4">
        <f t="shared" si="2"/>
        <v>3310468.0900000036</v>
      </c>
      <c r="I35" s="4">
        <f t="shared" si="7"/>
        <v>22505807.060000002</v>
      </c>
      <c r="L35" s="73"/>
    </row>
    <row r="36" spans="2:12" x14ac:dyDescent="0.2">
      <c r="B36" s="16" t="s">
        <v>60</v>
      </c>
      <c r="C36" s="4">
        <v>1062523.3799999999</v>
      </c>
      <c r="D36" s="4">
        <v>218000</v>
      </c>
      <c r="E36" s="4">
        <v>30165.57</v>
      </c>
      <c r="F36" s="4">
        <v>1815266.79</v>
      </c>
      <c r="G36" s="4">
        <v>1781539.35</v>
      </c>
      <c r="H36" s="4">
        <f t="shared" si="2"/>
        <v>221561.86999999988</v>
      </c>
      <c r="I36" s="4">
        <f t="shared" si="7"/>
        <v>1284085.2499999998</v>
      </c>
      <c r="L36" s="73"/>
    </row>
    <row r="37" spans="2:12" x14ac:dyDescent="0.2">
      <c r="B37" s="16" t="s">
        <v>61</v>
      </c>
      <c r="C37" s="4">
        <v>5075797.38</v>
      </c>
      <c r="D37" s="4">
        <v>906357.2</v>
      </c>
      <c r="E37" s="4">
        <v>513964.26</v>
      </c>
      <c r="F37" s="4">
        <v>36235159.240000002</v>
      </c>
      <c r="G37" s="4">
        <v>33669344.619999997</v>
      </c>
      <c r="H37" s="4">
        <f t="shared" si="2"/>
        <v>2958207.5600000098</v>
      </c>
      <c r="I37" s="4">
        <f t="shared" si="7"/>
        <v>8034004.9400000097</v>
      </c>
      <c r="L37" s="73"/>
    </row>
    <row r="38" spans="2:12" x14ac:dyDescent="0.2">
      <c r="B38" s="16" t="s">
        <v>62</v>
      </c>
      <c r="C38" s="4">
        <v>2471055.56</v>
      </c>
      <c r="D38" s="4">
        <v>2234460</v>
      </c>
      <c r="E38" s="4">
        <v>1271159.8500000001</v>
      </c>
      <c r="F38" s="4">
        <v>20053448.539999999</v>
      </c>
      <c r="G38" s="4">
        <v>17367397.969999999</v>
      </c>
      <c r="H38" s="4">
        <f t="shared" si="2"/>
        <v>3649350.7199999988</v>
      </c>
      <c r="I38" s="4">
        <f t="shared" si="7"/>
        <v>6120406.2799999993</v>
      </c>
      <c r="L38" s="73"/>
    </row>
    <row r="39" spans="2:12" x14ac:dyDescent="0.2">
      <c r="B39" s="16" t="s">
        <v>63</v>
      </c>
      <c r="C39" s="4">
        <v>1198201.55</v>
      </c>
      <c r="D39" s="4">
        <v>6577496</v>
      </c>
      <c r="E39" s="4">
        <v>604348.15</v>
      </c>
      <c r="F39" s="4">
        <v>21572023.789999999</v>
      </c>
      <c r="G39" s="4">
        <v>20544093.359999999</v>
      </c>
      <c r="H39" s="4">
        <f t="shared" si="2"/>
        <v>7001078.2800000012</v>
      </c>
      <c r="I39" s="4">
        <f t="shared" si="7"/>
        <v>8199279.830000001</v>
      </c>
      <c r="L39" s="73"/>
    </row>
    <row r="40" spans="2:12" x14ac:dyDescent="0.2">
      <c r="B40" s="16" t="s">
        <v>64</v>
      </c>
      <c r="C40" s="4">
        <v>1971600</v>
      </c>
      <c r="D40" s="4">
        <v>5500938.1200000001</v>
      </c>
      <c r="E40" s="4">
        <v>297346.87</v>
      </c>
      <c r="F40" s="4">
        <v>25801093.84</v>
      </c>
      <c r="G40" s="4">
        <v>21824740.609999999</v>
      </c>
      <c r="H40" s="4">
        <f t="shared" si="2"/>
        <v>9179944.4800000004</v>
      </c>
      <c r="I40" s="4">
        <f t="shared" si="7"/>
        <v>11151544.48</v>
      </c>
      <c r="L40" s="73"/>
    </row>
    <row r="41" spans="2:12" x14ac:dyDescent="0.2">
      <c r="B41" s="16" t="s">
        <v>65</v>
      </c>
      <c r="C41" s="4">
        <v>1708881.19</v>
      </c>
      <c r="D41" s="4">
        <v>17008000</v>
      </c>
      <c r="E41" s="4">
        <v>0</v>
      </c>
      <c r="F41" s="4">
        <v>13230167.1</v>
      </c>
      <c r="G41" s="4">
        <v>21878953.25</v>
      </c>
      <c r="H41" s="4">
        <f t="shared" si="2"/>
        <v>8359213.8500000015</v>
      </c>
      <c r="I41" s="4">
        <f t="shared" si="7"/>
        <v>10068095.040000001</v>
      </c>
      <c r="L41" s="73"/>
    </row>
    <row r="42" spans="2:12" x14ac:dyDescent="0.2">
      <c r="B42" s="17" t="s">
        <v>66</v>
      </c>
      <c r="C42" s="3">
        <f>SUM(C43:C51)</f>
        <v>28302830.399999999</v>
      </c>
      <c r="D42" s="3">
        <f t="shared" ref="D42:I42" si="8">SUM(D43:D51)</f>
        <v>6494000.2000000002</v>
      </c>
      <c r="E42" s="3">
        <f t="shared" si="8"/>
        <v>562174.6</v>
      </c>
      <c r="F42" s="3">
        <f t="shared" si="8"/>
        <v>112178393.14</v>
      </c>
      <c r="G42" s="3">
        <f t="shared" si="8"/>
        <v>112138032.17</v>
      </c>
      <c r="H42" s="3">
        <f t="shared" si="8"/>
        <v>5972186.5700000077</v>
      </c>
      <c r="I42" s="3">
        <f t="shared" si="8"/>
        <v>34275016.970000006</v>
      </c>
      <c r="L42" s="73"/>
    </row>
    <row r="43" spans="2:12" x14ac:dyDescent="0.2">
      <c r="B43" s="16" t="s">
        <v>67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2"/>
        <v>0</v>
      </c>
      <c r="I43" s="4">
        <f t="shared" ref="I43:I51" si="9">+C43+H43</f>
        <v>0</v>
      </c>
      <c r="L43" s="73"/>
    </row>
    <row r="44" spans="2:12" x14ac:dyDescent="0.2">
      <c r="B44" s="16" t="s">
        <v>68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2"/>
        <v>0</v>
      </c>
      <c r="I44" s="4">
        <f t="shared" si="9"/>
        <v>0</v>
      </c>
      <c r="L44" s="73"/>
    </row>
    <row r="45" spans="2:12" x14ac:dyDescent="0.2">
      <c r="B45" s="16" t="s">
        <v>69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2"/>
        <v>0</v>
      </c>
      <c r="I45" s="4">
        <f t="shared" si="9"/>
        <v>0</v>
      </c>
      <c r="L45" s="73"/>
    </row>
    <row r="46" spans="2:12" x14ac:dyDescent="0.2">
      <c r="B46" s="16" t="s">
        <v>70</v>
      </c>
      <c r="C46" s="4">
        <v>28302830.399999999</v>
      </c>
      <c r="D46" s="4">
        <v>6494000.2000000002</v>
      </c>
      <c r="E46" s="4">
        <v>562174.6</v>
      </c>
      <c r="F46" s="4">
        <v>112178393.14</v>
      </c>
      <c r="G46" s="4">
        <v>112138032.17</v>
      </c>
      <c r="H46" s="4">
        <f t="shared" si="2"/>
        <v>5972186.5700000077</v>
      </c>
      <c r="I46" s="4">
        <f t="shared" si="9"/>
        <v>34275016.970000006</v>
      </c>
      <c r="L46" s="73"/>
    </row>
    <row r="47" spans="2:12" x14ac:dyDescent="0.2">
      <c r="B47" s="16" t="s">
        <v>71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2"/>
        <v>0</v>
      </c>
      <c r="I47" s="4">
        <f t="shared" si="9"/>
        <v>0</v>
      </c>
      <c r="L47" s="73"/>
    </row>
    <row r="48" spans="2:12" x14ac:dyDescent="0.2">
      <c r="B48" s="16" t="s">
        <v>72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2"/>
        <v>0</v>
      </c>
      <c r="I48" s="4">
        <f t="shared" si="9"/>
        <v>0</v>
      </c>
      <c r="L48" s="73"/>
    </row>
    <row r="49" spans="2:12" x14ac:dyDescent="0.2">
      <c r="B49" s="16" t="s">
        <v>73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2"/>
        <v>0</v>
      </c>
      <c r="I49" s="4">
        <f t="shared" si="9"/>
        <v>0</v>
      </c>
      <c r="L49" s="73"/>
    </row>
    <row r="50" spans="2:12" x14ac:dyDescent="0.2">
      <c r="B50" s="16" t="s">
        <v>74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2"/>
        <v>0</v>
      </c>
      <c r="I50" s="4">
        <f t="shared" si="9"/>
        <v>0</v>
      </c>
      <c r="L50" s="73"/>
    </row>
    <row r="51" spans="2:12" x14ac:dyDescent="0.2">
      <c r="B51" s="16" t="s">
        <v>75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2"/>
        <v>0</v>
      </c>
      <c r="I51" s="4">
        <f t="shared" si="9"/>
        <v>0</v>
      </c>
      <c r="L51" s="73"/>
    </row>
    <row r="52" spans="2:12" x14ac:dyDescent="0.2">
      <c r="B52" s="17" t="s">
        <v>76</v>
      </c>
      <c r="C52" s="3">
        <f>SUM(C53:C61)</f>
        <v>1464562.8399999999</v>
      </c>
      <c r="D52" s="3">
        <f t="shared" ref="D52:I52" si="10">SUM(D53:D61)</f>
        <v>1319000</v>
      </c>
      <c r="E52" s="3">
        <f t="shared" si="10"/>
        <v>921673.5</v>
      </c>
      <c r="F52" s="3">
        <f t="shared" si="10"/>
        <v>22889729.289999999</v>
      </c>
      <c r="G52" s="3">
        <f t="shared" si="10"/>
        <v>20358651.350000001</v>
      </c>
      <c r="H52" s="3">
        <f t="shared" si="10"/>
        <v>2928404.4400000013</v>
      </c>
      <c r="I52" s="3">
        <f t="shared" si="10"/>
        <v>4392967.2800000012</v>
      </c>
      <c r="L52" s="73"/>
    </row>
    <row r="53" spans="2:12" x14ac:dyDescent="0.2">
      <c r="B53" s="16" t="s">
        <v>77</v>
      </c>
      <c r="C53" s="4">
        <v>520600</v>
      </c>
      <c r="D53" s="4">
        <v>196000</v>
      </c>
      <c r="E53" s="4">
        <v>209076.52</v>
      </c>
      <c r="F53" s="4">
        <v>4827867.5</v>
      </c>
      <c r="G53" s="4">
        <v>4403867.5</v>
      </c>
      <c r="H53" s="4">
        <f t="shared" si="2"/>
        <v>410923.48000000045</v>
      </c>
      <c r="I53" s="4">
        <f t="shared" ref="I53:I61" si="11">+C53+H53</f>
        <v>931523.48000000045</v>
      </c>
      <c r="L53" s="73"/>
    </row>
    <row r="54" spans="2:12" x14ac:dyDescent="0.2">
      <c r="B54" s="16" t="s">
        <v>78</v>
      </c>
      <c r="C54" s="4">
        <v>534875.34</v>
      </c>
      <c r="D54" s="4">
        <v>972000</v>
      </c>
      <c r="E54" s="4">
        <v>337300.98</v>
      </c>
      <c r="F54" s="4">
        <v>8057552.0300000003</v>
      </c>
      <c r="G54" s="4">
        <v>7637291.0899999999</v>
      </c>
      <c r="H54" s="4">
        <f t="shared" si="2"/>
        <v>1054959.9600000009</v>
      </c>
      <c r="I54" s="4">
        <f t="shared" si="11"/>
        <v>1589835.3000000007</v>
      </c>
      <c r="L54" s="73"/>
    </row>
    <row r="55" spans="2:12" x14ac:dyDescent="0.2">
      <c r="B55" s="16" t="s">
        <v>79</v>
      </c>
      <c r="C55" s="4">
        <v>150000</v>
      </c>
      <c r="D55" s="4">
        <v>16000</v>
      </c>
      <c r="E55" s="4">
        <v>52818</v>
      </c>
      <c r="F55" s="4">
        <v>699827.76</v>
      </c>
      <c r="G55" s="4">
        <v>715827.76</v>
      </c>
      <c r="H55" s="4">
        <f t="shared" si="2"/>
        <v>-52818</v>
      </c>
      <c r="I55" s="4">
        <f t="shared" si="11"/>
        <v>97182</v>
      </c>
      <c r="L55" s="73"/>
    </row>
    <row r="56" spans="2:12" x14ac:dyDescent="0.2">
      <c r="B56" s="16" t="s">
        <v>80</v>
      </c>
      <c r="C56" s="4">
        <v>0</v>
      </c>
      <c r="D56" s="4">
        <v>0</v>
      </c>
      <c r="E56" s="4">
        <v>0</v>
      </c>
      <c r="F56" s="4">
        <v>2697120</v>
      </c>
      <c r="G56" s="4">
        <v>2277120</v>
      </c>
      <c r="H56" s="4">
        <f>+D56+F56-E56-G56</f>
        <v>420000</v>
      </c>
      <c r="I56" s="4">
        <f t="shared" si="11"/>
        <v>420000</v>
      </c>
      <c r="L56" s="73"/>
    </row>
    <row r="57" spans="2:12" x14ac:dyDescent="0.2">
      <c r="B57" s="16" t="s">
        <v>81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2"/>
        <v>0</v>
      </c>
      <c r="I57" s="4">
        <f t="shared" si="11"/>
        <v>0</v>
      </c>
      <c r="L57" s="73"/>
    </row>
    <row r="58" spans="2:12" x14ac:dyDescent="0.2">
      <c r="B58" s="16" t="s">
        <v>82</v>
      </c>
      <c r="C58" s="4">
        <v>249587.5</v>
      </c>
      <c r="D58" s="4">
        <v>135000</v>
      </c>
      <c r="E58" s="4">
        <v>322478</v>
      </c>
      <c r="F58" s="4">
        <v>6373834</v>
      </c>
      <c r="G58" s="4">
        <v>5169781</v>
      </c>
      <c r="H58" s="4">
        <f t="shared" si="2"/>
        <v>1016575</v>
      </c>
      <c r="I58" s="4">
        <f t="shared" si="11"/>
        <v>1266162.5</v>
      </c>
      <c r="L58" s="73"/>
    </row>
    <row r="59" spans="2:12" x14ac:dyDescent="0.2">
      <c r="B59" s="16" t="s">
        <v>83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2"/>
        <v>0</v>
      </c>
      <c r="I59" s="4">
        <f t="shared" si="11"/>
        <v>0</v>
      </c>
      <c r="L59" s="73"/>
    </row>
    <row r="60" spans="2:12" x14ac:dyDescent="0.2">
      <c r="B60" s="16" t="s">
        <v>84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2"/>
        <v>0</v>
      </c>
      <c r="I60" s="4">
        <f t="shared" si="11"/>
        <v>0</v>
      </c>
      <c r="L60" s="73"/>
    </row>
    <row r="61" spans="2:12" x14ac:dyDescent="0.2">
      <c r="B61" s="16" t="s">
        <v>85</v>
      </c>
      <c r="C61" s="4">
        <v>9500</v>
      </c>
      <c r="D61" s="4">
        <v>0</v>
      </c>
      <c r="E61" s="4">
        <v>0</v>
      </c>
      <c r="F61" s="4">
        <v>233528</v>
      </c>
      <c r="G61" s="4">
        <v>154764</v>
      </c>
      <c r="H61" s="4">
        <f t="shared" si="2"/>
        <v>78764</v>
      </c>
      <c r="I61" s="4">
        <f t="shared" si="11"/>
        <v>88264</v>
      </c>
      <c r="L61" s="73"/>
    </row>
    <row r="62" spans="2:12" x14ac:dyDescent="0.2">
      <c r="B62" s="17" t="s">
        <v>86</v>
      </c>
      <c r="C62" s="3">
        <f>SUM(C63:C65)</f>
        <v>0</v>
      </c>
      <c r="D62" s="3">
        <f t="shared" ref="D62:I62" si="12">SUM(D63:D65)</f>
        <v>0</v>
      </c>
      <c r="E62" s="3">
        <f t="shared" si="12"/>
        <v>0</v>
      </c>
      <c r="F62" s="3">
        <f t="shared" si="12"/>
        <v>0</v>
      </c>
      <c r="G62" s="3">
        <f t="shared" si="12"/>
        <v>0</v>
      </c>
      <c r="H62" s="3">
        <f t="shared" si="12"/>
        <v>0</v>
      </c>
      <c r="I62" s="3">
        <f t="shared" si="12"/>
        <v>0</v>
      </c>
      <c r="L62" s="73"/>
    </row>
    <row r="63" spans="2:12" x14ac:dyDescent="0.2">
      <c r="B63" s="16" t="s">
        <v>87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13">+D63+F63-E63-G63</f>
        <v>0</v>
      </c>
      <c r="I63" s="4">
        <f t="shared" ref="I63:I65" si="14">+C63+H63</f>
        <v>0</v>
      </c>
      <c r="L63" s="73"/>
    </row>
    <row r="64" spans="2:12" x14ac:dyDescent="0.2">
      <c r="B64" s="16" t="s">
        <v>88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3"/>
        <v>0</v>
      </c>
      <c r="I64" s="4">
        <f t="shared" si="14"/>
        <v>0</v>
      </c>
      <c r="L64" s="73"/>
    </row>
    <row r="65" spans="2:12" x14ac:dyDescent="0.2">
      <c r="B65" s="16" t="s">
        <v>89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3"/>
        <v>0</v>
      </c>
      <c r="I65" s="4">
        <f t="shared" si="14"/>
        <v>0</v>
      </c>
      <c r="L65" s="73"/>
    </row>
    <row r="66" spans="2:12" x14ac:dyDescent="0.2">
      <c r="B66" s="17" t="s">
        <v>90</v>
      </c>
      <c r="C66" s="3">
        <f>SUM(C67:C73)</f>
        <v>0</v>
      </c>
      <c r="D66" s="3">
        <f t="shared" ref="D66:I66" si="15">SUM(D67:D73)</f>
        <v>0</v>
      </c>
      <c r="E66" s="3">
        <f t="shared" si="15"/>
        <v>0</v>
      </c>
      <c r="F66" s="3">
        <f t="shared" si="15"/>
        <v>0</v>
      </c>
      <c r="G66" s="3">
        <f t="shared" si="15"/>
        <v>0</v>
      </c>
      <c r="H66" s="3">
        <f t="shared" si="15"/>
        <v>0</v>
      </c>
      <c r="I66" s="3">
        <f t="shared" si="15"/>
        <v>0</v>
      </c>
    </row>
    <row r="67" spans="2:12" x14ac:dyDescent="0.2">
      <c r="B67" s="16" t="s">
        <v>91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16">+D67+F67-E67-G67</f>
        <v>0</v>
      </c>
      <c r="I67" s="4">
        <f t="shared" ref="I67:I73" si="17">+C67+H67</f>
        <v>0</v>
      </c>
    </row>
    <row r="68" spans="2:12" x14ac:dyDescent="0.2">
      <c r="B68" s="16" t="s">
        <v>92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16"/>
        <v>0</v>
      </c>
      <c r="I68" s="4">
        <f t="shared" si="17"/>
        <v>0</v>
      </c>
    </row>
    <row r="69" spans="2:12" x14ac:dyDescent="0.2">
      <c r="B69" s="16" t="s">
        <v>93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16"/>
        <v>0</v>
      </c>
      <c r="I69" s="4">
        <f t="shared" si="17"/>
        <v>0</v>
      </c>
    </row>
    <row r="70" spans="2:12" x14ac:dyDescent="0.2">
      <c r="B70" s="16" t="s">
        <v>94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16"/>
        <v>0</v>
      </c>
      <c r="I70" s="4">
        <f t="shared" si="17"/>
        <v>0</v>
      </c>
    </row>
    <row r="71" spans="2:12" x14ac:dyDescent="0.2">
      <c r="B71" s="16" t="s">
        <v>95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16"/>
        <v>0</v>
      </c>
      <c r="I71" s="4">
        <f t="shared" si="17"/>
        <v>0</v>
      </c>
    </row>
    <row r="72" spans="2:12" x14ac:dyDescent="0.2">
      <c r="B72" s="16" t="s">
        <v>96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16"/>
        <v>0</v>
      </c>
      <c r="I72" s="4">
        <f t="shared" si="17"/>
        <v>0</v>
      </c>
    </row>
    <row r="73" spans="2:12" x14ac:dyDescent="0.2">
      <c r="B73" s="16" t="s">
        <v>97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16"/>
        <v>0</v>
      </c>
      <c r="I73" s="4">
        <f t="shared" si="17"/>
        <v>0</v>
      </c>
    </row>
    <row r="74" spans="2:12" x14ac:dyDescent="0.2">
      <c r="B74" s="17" t="s">
        <v>98</v>
      </c>
      <c r="C74" s="3">
        <f>SUM(C75:C77)</f>
        <v>0</v>
      </c>
      <c r="D74" s="3">
        <f t="shared" ref="D74:I74" si="18">SUM(D75:D77)</f>
        <v>0</v>
      </c>
      <c r="E74" s="3">
        <f t="shared" si="18"/>
        <v>0</v>
      </c>
      <c r="F74" s="3">
        <f t="shared" si="18"/>
        <v>0</v>
      </c>
      <c r="G74" s="3">
        <f t="shared" si="18"/>
        <v>0</v>
      </c>
      <c r="H74" s="3">
        <f t="shared" si="18"/>
        <v>0</v>
      </c>
      <c r="I74" s="3">
        <f t="shared" si="18"/>
        <v>0</v>
      </c>
    </row>
    <row r="75" spans="2:12" x14ac:dyDescent="0.2">
      <c r="B75" s="16" t="s">
        <v>99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19">+D75+F75-E75-G75</f>
        <v>0</v>
      </c>
      <c r="I75" s="4">
        <f t="shared" ref="I75:I77" si="20">+C75+H75</f>
        <v>0</v>
      </c>
    </row>
    <row r="76" spans="2:12" x14ac:dyDescent="0.2">
      <c r="B76" s="16" t="s">
        <v>100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19"/>
        <v>0</v>
      </c>
      <c r="I76" s="4">
        <f t="shared" si="20"/>
        <v>0</v>
      </c>
    </row>
    <row r="77" spans="2:12" x14ac:dyDescent="0.2">
      <c r="B77" s="16" t="s">
        <v>101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19"/>
        <v>0</v>
      </c>
      <c r="I77" s="4">
        <f t="shared" si="20"/>
        <v>0</v>
      </c>
    </row>
    <row r="78" spans="2:12" x14ac:dyDescent="0.2">
      <c r="B78" s="17" t="s">
        <v>102</v>
      </c>
      <c r="C78" s="3">
        <f>SUM(C79:C85)</f>
        <v>0</v>
      </c>
      <c r="D78" s="3">
        <f t="shared" ref="D78:I78" si="21">SUM(D79:D85)</f>
        <v>0</v>
      </c>
      <c r="E78" s="3">
        <f t="shared" si="21"/>
        <v>0</v>
      </c>
      <c r="F78" s="3">
        <f t="shared" si="21"/>
        <v>0</v>
      </c>
      <c r="G78" s="3">
        <f t="shared" si="21"/>
        <v>0</v>
      </c>
      <c r="H78" s="3">
        <f t="shared" si="21"/>
        <v>0</v>
      </c>
      <c r="I78" s="3">
        <f t="shared" si="21"/>
        <v>0</v>
      </c>
    </row>
    <row r="79" spans="2:12" x14ac:dyDescent="0.2">
      <c r="B79" s="16" t="s">
        <v>103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2">+D79+F79-E79-G79</f>
        <v>0</v>
      </c>
      <c r="I79" s="4">
        <f t="shared" ref="I79:I85" si="23">+C79+H79</f>
        <v>0</v>
      </c>
    </row>
    <row r="80" spans="2:12" x14ac:dyDescent="0.2">
      <c r="B80" s="16" t="s">
        <v>104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2"/>
        <v>0</v>
      </c>
      <c r="I80" s="4">
        <f t="shared" si="23"/>
        <v>0</v>
      </c>
    </row>
    <row r="81" spans="2:9" x14ac:dyDescent="0.2">
      <c r="B81" s="16" t="s">
        <v>105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2"/>
        <v>0</v>
      </c>
      <c r="I81" s="4">
        <f t="shared" si="23"/>
        <v>0</v>
      </c>
    </row>
    <row r="82" spans="2:9" x14ac:dyDescent="0.2">
      <c r="B82" s="16" t="s">
        <v>106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2"/>
        <v>0</v>
      </c>
      <c r="I82" s="4">
        <f t="shared" si="23"/>
        <v>0</v>
      </c>
    </row>
    <row r="83" spans="2:9" x14ac:dyDescent="0.2">
      <c r="B83" s="16" t="s">
        <v>107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2"/>
        <v>0</v>
      </c>
      <c r="I83" s="4">
        <f t="shared" si="23"/>
        <v>0</v>
      </c>
    </row>
    <row r="84" spans="2:9" x14ac:dyDescent="0.2">
      <c r="B84" s="16" t="s">
        <v>108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2"/>
        <v>0</v>
      </c>
      <c r="I84" s="4">
        <f t="shared" si="23"/>
        <v>0</v>
      </c>
    </row>
    <row r="85" spans="2:9" x14ac:dyDescent="0.2">
      <c r="B85" s="16" t="s">
        <v>109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2"/>
        <v>0</v>
      </c>
      <c r="I85" s="4">
        <f t="shared" si="23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110</v>
      </c>
      <c r="C87" s="3">
        <f>+C88+C96+C106+C116+C126+C136+C140+C148+C152</f>
        <v>0</v>
      </c>
      <c r="D87" s="3">
        <f t="shared" ref="D87:I87" si="24">+D88+D96+D106+D116+D126+D136+D140+D148+D152</f>
        <v>0</v>
      </c>
      <c r="E87" s="3">
        <f t="shared" si="24"/>
        <v>0</v>
      </c>
      <c r="F87" s="3">
        <f t="shared" si="24"/>
        <v>0</v>
      </c>
      <c r="G87" s="3">
        <f t="shared" si="24"/>
        <v>0</v>
      </c>
      <c r="H87" s="3">
        <f t="shared" si="24"/>
        <v>0</v>
      </c>
      <c r="I87" s="3">
        <f t="shared" si="24"/>
        <v>0</v>
      </c>
    </row>
    <row r="88" spans="2:9" x14ac:dyDescent="0.2">
      <c r="B88" s="17" t="s">
        <v>38</v>
      </c>
      <c r="C88" s="3">
        <f>SUM(C89:C95)</f>
        <v>0</v>
      </c>
      <c r="D88" s="3">
        <f t="shared" ref="D88:I88" si="25">SUM(D89:D95)</f>
        <v>0</v>
      </c>
      <c r="E88" s="3">
        <f t="shared" si="25"/>
        <v>0</v>
      </c>
      <c r="F88" s="3">
        <f t="shared" si="25"/>
        <v>0</v>
      </c>
      <c r="G88" s="3">
        <f t="shared" si="25"/>
        <v>0</v>
      </c>
      <c r="H88" s="3">
        <f t="shared" si="25"/>
        <v>0</v>
      </c>
      <c r="I88" s="3">
        <f t="shared" si="25"/>
        <v>0</v>
      </c>
    </row>
    <row r="89" spans="2:9" x14ac:dyDescent="0.2">
      <c r="B89" s="16" t="s">
        <v>39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 t="shared" ref="H89:H95" si="26">+D89+F89-E89-G89</f>
        <v>0</v>
      </c>
      <c r="I89" s="4">
        <f t="shared" ref="I89:I95" si="27">+C89+H89</f>
        <v>0</v>
      </c>
    </row>
    <row r="90" spans="2:9" x14ac:dyDescent="0.2">
      <c r="B90" s="16" t="s">
        <v>40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si="26"/>
        <v>0</v>
      </c>
      <c r="I90" s="4">
        <f t="shared" si="27"/>
        <v>0</v>
      </c>
    </row>
    <row r="91" spans="2:9" x14ac:dyDescent="0.2">
      <c r="B91" s="16" t="s">
        <v>41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26"/>
        <v>0</v>
      </c>
      <c r="I91" s="4">
        <f t="shared" si="27"/>
        <v>0</v>
      </c>
    </row>
    <row r="92" spans="2:9" x14ac:dyDescent="0.2">
      <c r="B92" s="16" t="s">
        <v>42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26"/>
        <v>0</v>
      </c>
      <c r="I92" s="4">
        <f t="shared" si="27"/>
        <v>0</v>
      </c>
    </row>
    <row r="93" spans="2:9" x14ac:dyDescent="0.2">
      <c r="B93" s="16" t="s">
        <v>43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26"/>
        <v>0</v>
      </c>
      <c r="I93" s="4">
        <f t="shared" si="27"/>
        <v>0</v>
      </c>
    </row>
    <row r="94" spans="2:9" x14ac:dyDescent="0.2">
      <c r="B94" s="16" t="s">
        <v>44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26"/>
        <v>0</v>
      </c>
      <c r="I94" s="4">
        <f t="shared" si="27"/>
        <v>0</v>
      </c>
    </row>
    <row r="95" spans="2:9" x14ac:dyDescent="0.2">
      <c r="B95" s="16" t="s">
        <v>45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26"/>
        <v>0</v>
      </c>
      <c r="I95" s="4">
        <f t="shared" si="27"/>
        <v>0</v>
      </c>
    </row>
    <row r="96" spans="2:9" x14ac:dyDescent="0.2">
      <c r="B96" s="17" t="s">
        <v>46</v>
      </c>
      <c r="C96" s="3">
        <f>SUM(C97:C105)</f>
        <v>0</v>
      </c>
      <c r="D96" s="3">
        <f t="shared" ref="D96:I96" si="28">SUM(D97:D105)</f>
        <v>0</v>
      </c>
      <c r="E96" s="3">
        <f t="shared" si="28"/>
        <v>0</v>
      </c>
      <c r="F96" s="3">
        <f t="shared" si="28"/>
        <v>0</v>
      </c>
      <c r="G96" s="3">
        <f t="shared" si="28"/>
        <v>0</v>
      </c>
      <c r="H96" s="3">
        <f t="shared" si="28"/>
        <v>0</v>
      </c>
      <c r="I96" s="3">
        <f t="shared" si="28"/>
        <v>0</v>
      </c>
    </row>
    <row r="97" spans="2:9" x14ac:dyDescent="0.2">
      <c r="B97" s="16" t="s">
        <v>47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29">+D97+F97-E97-G97</f>
        <v>0</v>
      </c>
      <c r="I97" s="4">
        <f t="shared" ref="I97:I105" si="30">+C97+H97</f>
        <v>0</v>
      </c>
    </row>
    <row r="98" spans="2:9" x14ac:dyDescent="0.2">
      <c r="B98" s="16" t="s">
        <v>48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29"/>
        <v>0</v>
      </c>
      <c r="I98" s="4">
        <f t="shared" si="30"/>
        <v>0</v>
      </c>
    </row>
    <row r="99" spans="2:9" x14ac:dyDescent="0.2">
      <c r="B99" s="16" t="s">
        <v>49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29"/>
        <v>0</v>
      </c>
      <c r="I99" s="4">
        <f t="shared" si="30"/>
        <v>0</v>
      </c>
    </row>
    <row r="100" spans="2:9" x14ac:dyDescent="0.2">
      <c r="B100" s="16" t="s">
        <v>50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29"/>
        <v>0</v>
      </c>
      <c r="I100" s="4">
        <f t="shared" si="30"/>
        <v>0</v>
      </c>
    </row>
    <row r="101" spans="2:9" x14ac:dyDescent="0.2">
      <c r="B101" s="18" t="s">
        <v>51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29"/>
        <v>0</v>
      </c>
      <c r="I101" s="4">
        <f t="shared" si="30"/>
        <v>0</v>
      </c>
    </row>
    <row r="102" spans="2:9" x14ac:dyDescent="0.2">
      <c r="B102" s="16" t="s">
        <v>52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29"/>
        <v>0</v>
      </c>
      <c r="I102" s="4">
        <f t="shared" si="30"/>
        <v>0</v>
      </c>
    </row>
    <row r="103" spans="2:9" x14ac:dyDescent="0.2">
      <c r="B103" s="16" t="s">
        <v>53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29"/>
        <v>0</v>
      </c>
      <c r="I103" s="4">
        <f t="shared" si="30"/>
        <v>0</v>
      </c>
    </row>
    <row r="104" spans="2:9" x14ac:dyDescent="0.2">
      <c r="B104" s="16" t="s">
        <v>54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29"/>
        <v>0</v>
      </c>
      <c r="I104" s="4">
        <f t="shared" si="30"/>
        <v>0</v>
      </c>
    </row>
    <row r="105" spans="2:9" x14ac:dyDescent="0.2">
      <c r="B105" s="16" t="s">
        <v>55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29"/>
        <v>0</v>
      </c>
      <c r="I105" s="4">
        <f t="shared" si="30"/>
        <v>0</v>
      </c>
    </row>
    <row r="106" spans="2:9" x14ac:dyDescent="0.2">
      <c r="B106" s="17" t="s">
        <v>56</v>
      </c>
      <c r="C106" s="3">
        <f>SUM(C107:C115)</f>
        <v>0</v>
      </c>
      <c r="D106" s="3">
        <f t="shared" ref="D106:I106" si="31">SUM(D107:D115)</f>
        <v>0</v>
      </c>
      <c r="E106" s="3">
        <f t="shared" si="31"/>
        <v>0</v>
      </c>
      <c r="F106" s="3">
        <f t="shared" si="31"/>
        <v>0</v>
      </c>
      <c r="G106" s="3">
        <f t="shared" si="31"/>
        <v>0</v>
      </c>
      <c r="H106" s="3">
        <f t="shared" si="31"/>
        <v>0</v>
      </c>
      <c r="I106" s="3">
        <f t="shared" si="31"/>
        <v>0</v>
      </c>
    </row>
    <row r="107" spans="2:9" x14ac:dyDescent="0.2">
      <c r="B107" s="16" t="s">
        <v>57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32">+D107+F107-E107-G107</f>
        <v>0</v>
      </c>
      <c r="I107" s="4">
        <f t="shared" ref="I107:I115" si="33">+C107+H107</f>
        <v>0</v>
      </c>
    </row>
    <row r="108" spans="2:9" x14ac:dyDescent="0.2">
      <c r="B108" s="16" t="s">
        <v>58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32"/>
        <v>0</v>
      </c>
      <c r="I108" s="4">
        <f t="shared" si="33"/>
        <v>0</v>
      </c>
    </row>
    <row r="109" spans="2:9" x14ac:dyDescent="0.2">
      <c r="B109" s="16" t="s">
        <v>59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32"/>
        <v>0</v>
      </c>
      <c r="I109" s="4">
        <f t="shared" si="33"/>
        <v>0</v>
      </c>
    </row>
    <row r="110" spans="2:9" x14ac:dyDescent="0.2">
      <c r="B110" s="16" t="s">
        <v>60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32"/>
        <v>0</v>
      </c>
      <c r="I110" s="4">
        <f t="shared" si="33"/>
        <v>0</v>
      </c>
    </row>
    <row r="111" spans="2:9" x14ac:dyDescent="0.2">
      <c r="B111" s="16" t="s">
        <v>61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32"/>
        <v>0</v>
      </c>
      <c r="I111" s="4">
        <f t="shared" si="33"/>
        <v>0</v>
      </c>
    </row>
    <row r="112" spans="2:9" x14ac:dyDescent="0.2">
      <c r="B112" s="16" t="s">
        <v>62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32"/>
        <v>0</v>
      </c>
      <c r="I112" s="4">
        <f t="shared" si="33"/>
        <v>0</v>
      </c>
    </row>
    <row r="113" spans="2:9" x14ac:dyDescent="0.2">
      <c r="B113" s="16" t="s">
        <v>63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32"/>
        <v>0</v>
      </c>
      <c r="I113" s="4">
        <f t="shared" si="33"/>
        <v>0</v>
      </c>
    </row>
    <row r="114" spans="2:9" x14ac:dyDescent="0.2">
      <c r="B114" s="16" t="s">
        <v>64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32"/>
        <v>0</v>
      </c>
      <c r="I114" s="4">
        <f t="shared" si="33"/>
        <v>0</v>
      </c>
    </row>
    <row r="115" spans="2:9" x14ac:dyDescent="0.2">
      <c r="B115" s="16" t="s">
        <v>65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32"/>
        <v>0</v>
      </c>
      <c r="I115" s="4">
        <f t="shared" si="33"/>
        <v>0</v>
      </c>
    </row>
    <row r="116" spans="2:9" x14ac:dyDescent="0.2">
      <c r="B116" s="17" t="s">
        <v>66</v>
      </c>
      <c r="C116" s="3">
        <f>SUM(C117:C125)</f>
        <v>0</v>
      </c>
      <c r="D116" s="3">
        <f t="shared" ref="D116:I116" si="34">SUM(D117:D125)</f>
        <v>0</v>
      </c>
      <c r="E116" s="3">
        <f t="shared" si="34"/>
        <v>0</v>
      </c>
      <c r="F116" s="3">
        <f t="shared" si="34"/>
        <v>0</v>
      </c>
      <c r="G116" s="3">
        <f t="shared" si="34"/>
        <v>0</v>
      </c>
      <c r="H116" s="3">
        <f t="shared" si="34"/>
        <v>0</v>
      </c>
      <c r="I116" s="3">
        <f t="shared" si="34"/>
        <v>0</v>
      </c>
    </row>
    <row r="117" spans="2:9" x14ac:dyDescent="0.2">
      <c r="B117" s="16" t="s">
        <v>67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35">+D117+F117-E117-G117</f>
        <v>0</v>
      </c>
      <c r="I117" s="4">
        <f t="shared" ref="I117:I125" si="36">+C117+H117</f>
        <v>0</v>
      </c>
    </row>
    <row r="118" spans="2:9" x14ac:dyDescent="0.2">
      <c r="B118" s="16" t="s">
        <v>68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35"/>
        <v>0</v>
      </c>
      <c r="I118" s="4">
        <f t="shared" si="36"/>
        <v>0</v>
      </c>
    </row>
    <row r="119" spans="2:9" x14ac:dyDescent="0.2">
      <c r="B119" s="16" t="s">
        <v>69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35"/>
        <v>0</v>
      </c>
      <c r="I119" s="4">
        <f t="shared" si="36"/>
        <v>0</v>
      </c>
    </row>
    <row r="120" spans="2:9" x14ac:dyDescent="0.2">
      <c r="B120" s="16" t="s">
        <v>70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35"/>
        <v>0</v>
      </c>
      <c r="I120" s="4">
        <f t="shared" si="36"/>
        <v>0</v>
      </c>
    </row>
    <row r="121" spans="2:9" x14ac:dyDescent="0.2">
      <c r="B121" s="16" t="s">
        <v>71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35"/>
        <v>0</v>
      </c>
      <c r="I121" s="4">
        <f t="shared" si="36"/>
        <v>0</v>
      </c>
    </row>
    <row r="122" spans="2:9" x14ac:dyDescent="0.2">
      <c r="B122" s="16" t="s">
        <v>72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35"/>
        <v>0</v>
      </c>
      <c r="I122" s="4">
        <f t="shared" si="36"/>
        <v>0</v>
      </c>
    </row>
    <row r="123" spans="2:9" x14ac:dyDescent="0.2">
      <c r="B123" s="16" t="s">
        <v>73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35"/>
        <v>0</v>
      </c>
      <c r="I123" s="4">
        <f t="shared" si="36"/>
        <v>0</v>
      </c>
    </row>
    <row r="124" spans="2:9" x14ac:dyDescent="0.2">
      <c r="B124" s="16" t="s">
        <v>74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35"/>
        <v>0</v>
      </c>
      <c r="I124" s="4">
        <f t="shared" si="36"/>
        <v>0</v>
      </c>
    </row>
    <row r="125" spans="2:9" x14ac:dyDescent="0.2">
      <c r="B125" s="16" t="s">
        <v>75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35"/>
        <v>0</v>
      </c>
      <c r="I125" s="4">
        <f t="shared" si="36"/>
        <v>0</v>
      </c>
    </row>
    <row r="126" spans="2:9" x14ac:dyDescent="0.2">
      <c r="B126" s="17" t="s">
        <v>76</v>
      </c>
      <c r="C126" s="3">
        <f>SUM(C127:C135)</f>
        <v>0</v>
      </c>
      <c r="D126" s="3">
        <f t="shared" ref="D126:I126" si="37">SUM(D127:D135)</f>
        <v>0</v>
      </c>
      <c r="E126" s="3">
        <f t="shared" si="37"/>
        <v>0</v>
      </c>
      <c r="F126" s="3">
        <f t="shared" si="37"/>
        <v>0</v>
      </c>
      <c r="G126" s="3">
        <f t="shared" si="37"/>
        <v>0</v>
      </c>
      <c r="H126" s="3">
        <f t="shared" si="37"/>
        <v>0</v>
      </c>
      <c r="I126" s="3">
        <f t="shared" si="37"/>
        <v>0</v>
      </c>
    </row>
    <row r="127" spans="2:9" x14ac:dyDescent="0.2">
      <c r="B127" s="16" t="s">
        <v>77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:H135" si="38">+D127+F127-E127-G127</f>
        <v>0</v>
      </c>
      <c r="I127" s="4">
        <f t="shared" ref="I127:I135" si="39">+C127+H127</f>
        <v>0</v>
      </c>
    </row>
    <row r="128" spans="2:9" x14ac:dyDescent="0.2">
      <c r="B128" s="16" t="s">
        <v>78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38"/>
        <v>0</v>
      </c>
      <c r="I128" s="4">
        <f t="shared" si="39"/>
        <v>0</v>
      </c>
    </row>
    <row r="129" spans="2:9" x14ac:dyDescent="0.2">
      <c r="B129" s="16" t="s">
        <v>79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38"/>
        <v>0</v>
      </c>
      <c r="I129" s="4">
        <f t="shared" si="39"/>
        <v>0</v>
      </c>
    </row>
    <row r="130" spans="2:9" x14ac:dyDescent="0.2">
      <c r="B130" s="16" t="s">
        <v>80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38"/>
        <v>0</v>
      </c>
      <c r="I130" s="4">
        <f t="shared" si="39"/>
        <v>0</v>
      </c>
    </row>
    <row r="131" spans="2:9" x14ac:dyDescent="0.2">
      <c r="B131" s="16" t="s">
        <v>81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38"/>
        <v>0</v>
      </c>
      <c r="I131" s="4">
        <f t="shared" si="39"/>
        <v>0</v>
      </c>
    </row>
    <row r="132" spans="2:9" x14ac:dyDescent="0.2">
      <c r="B132" s="16" t="s">
        <v>82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38"/>
        <v>0</v>
      </c>
      <c r="I132" s="4">
        <f t="shared" si="39"/>
        <v>0</v>
      </c>
    </row>
    <row r="133" spans="2:9" x14ac:dyDescent="0.2">
      <c r="B133" s="16" t="s">
        <v>83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38"/>
        <v>0</v>
      </c>
      <c r="I133" s="4">
        <f t="shared" si="39"/>
        <v>0</v>
      </c>
    </row>
    <row r="134" spans="2:9" x14ac:dyDescent="0.2">
      <c r="B134" s="16" t="s">
        <v>84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38"/>
        <v>0</v>
      </c>
      <c r="I134" s="4">
        <f t="shared" si="39"/>
        <v>0</v>
      </c>
    </row>
    <row r="135" spans="2:9" x14ac:dyDescent="0.2">
      <c r="B135" s="16" t="s">
        <v>85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38"/>
        <v>0</v>
      </c>
      <c r="I135" s="4">
        <f t="shared" si="39"/>
        <v>0</v>
      </c>
    </row>
    <row r="136" spans="2:9" x14ac:dyDescent="0.2">
      <c r="B136" s="17" t="s">
        <v>86</v>
      </c>
      <c r="C136" s="3">
        <f>SUM(C137:C139)</f>
        <v>0</v>
      </c>
      <c r="D136" s="3">
        <f t="shared" ref="D136:I136" si="40">SUM(D137:D139)</f>
        <v>0</v>
      </c>
      <c r="E136" s="3">
        <f t="shared" si="40"/>
        <v>0</v>
      </c>
      <c r="F136" s="3">
        <f t="shared" si="40"/>
        <v>0</v>
      </c>
      <c r="G136" s="3">
        <f t="shared" si="40"/>
        <v>0</v>
      </c>
      <c r="H136" s="3">
        <f t="shared" si="40"/>
        <v>0</v>
      </c>
      <c r="I136" s="3">
        <f t="shared" si="40"/>
        <v>0</v>
      </c>
    </row>
    <row r="137" spans="2:9" x14ac:dyDescent="0.2">
      <c r="B137" s="16" t="s">
        <v>87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41">+D137+F137-E137-G137</f>
        <v>0</v>
      </c>
      <c r="I137" s="4">
        <f t="shared" ref="I137:I139" si="42">+C137+H137</f>
        <v>0</v>
      </c>
    </row>
    <row r="138" spans="2:9" x14ac:dyDescent="0.2">
      <c r="B138" s="16" t="s">
        <v>88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41"/>
        <v>0</v>
      </c>
      <c r="I138" s="4">
        <f t="shared" si="42"/>
        <v>0</v>
      </c>
    </row>
    <row r="139" spans="2:9" x14ac:dyDescent="0.2">
      <c r="B139" s="16" t="s">
        <v>89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41"/>
        <v>0</v>
      </c>
      <c r="I139" s="4">
        <f t="shared" si="42"/>
        <v>0</v>
      </c>
    </row>
    <row r="140" spans="2:9" x14ac:dyDescent="0.2">
      <c r="B140" s="17" t="s">
        <v>90</v>
      </c>
      <c r="C140" s="3">
        <f>SUM(C141:C147)</f>
        <v>0</v>
      </c>
      <c r="D140" s="3">
        <f t="shared" ref="D140:I140" si="43">SUM(D141:D147)</f>
        <v>0</v>
      </c>
      <c r="E140" s="3">
        <f t="shared" si="43"/>
        <v>0</v>
      </c>
      <c r="F140" s="3">
        <f t="shared" si="43"/>
        <v>0</v>
      </c>
      <c r="G140" s="3">
        <f t="shared" si="43"/>
        <v>0</v>
      </c>
      <c r="H140" s="3">
        <f t="shared" si="43"/>
        <v>0</v>
      </c>
      <c r="I140" s="3">
        <f t="shared" si="43"/>
        <v>0</v>
      </c>
    </row>
    <row r="141" spans="2:9" x14ac:dyDescent="0.2">
      <c r="B141" s="16" t="s">
        <v>91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44">+D141+F141-E141-G141</f>
        <v>0</v>
      </c>
      <c r="I141" s="4">
        <f t="shared" ref="I141:I147" si="45">+C141+H141</f>
        <v>0</v>
      </c>
    </row>
    <row r="142" spans="2:9" x14ac:dyDescent="0.2">
      <c r="B142" s="16" t="s">
        <v>92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44"/>
        <v>0</v>
      </c>
      <c r="I142" s="4">
        <f t="shared" si="45"/>
        <v>0</v>
      </c>
    </row>
    <row r="143" spans="2:9" x14ac:dyDescent="0.2">
      <c r="B143" s="16" t="s">
        <v>93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44"/>
        <v>0</v>
      </c>
      <c r="I143" s="4">
        <f t="shared" si="45"/>
        <v>0</v>
      </c>
    </row>
    <row r="144" spans="2:9" x14ac:dyDescent="0.2">
      <c r="B144" s="16" t="s">
        <v>94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44"/>
        <v>0</v>
      </c>
      <c r="I144" s="4">
        <f t="shared" si="45"/>
        <v>0</v>
      </c>
    </row>
    <row r="145" spans="2:9" x14ac:dyDescent="0.2">
      <c r="B145" s="16" t="s">
        <v>95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44"/>
        <v>0</v>
      </c>
      <c r="I145" s="4">
        <f t="shared" si="45"/>
        <v>0</v>
      </c>
    </row>
    <row r="146" spans="2:9" x14ac:dyDescent="0.2">
      <c r="B146" s="16" t="s">
        <v>96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44"/>
        <v>0</v>
      </c>
      <c r="I146" s="4">
        <f t="shared" si="45"/>
        <v>0</v>
      </c>
    </row>
    <row r="147" spans="2:9" x14ac:dyDescent="0.2">
      <c r="B147" s="16" t="s">
        <v>97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44"/>
        <v>0</v>
      </c>
      <c r="I147" s="4">
        <f t="shared" si="45"/>
        <v>0</v>
      </c>
    </row>
    <row r="148" spans="2:9" x14ac:dyDescent="0.2">
      <c r="B148" s="17" t="s">
        <v>98</v>
      </c>
      <c r="C148" s="3">
        <f>SUM(C149:C151)</f>
        <v>0</v>
      </c>
      <c r="D148" s="3">
        <f t="shared" ref="D148:I148" si="46">SUM(D149:D151)</f>
        <v>0</v>
      </c>
      <c r="E148" s="3">
        <f t="shared" si="46"/>
        <v>0</v>
      </c>
      <c r="F148" s="3">
        <f t="shared" si="46"/>
        <v>0</v>
      </c>
      <c r="G148" s="3">
        <f t="shared" si="46"/>
        <v>0</v>
      </c>
      <c r="H148" s="3">
        <f t="shared" si="46"/>
        <v>0</v>
      </c>
      <c r="I148" s="3">
        <f t="shared" si="46"/>
        <v>0</v>
      </c>
    </row>
    <row r="149" spans="2:9" x14ac:dyDescent="0.2">
      <c r="B149" s="16" t="s">
        <v>99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47">+D149+F149-E149-G149</f>
        <v>0</v>
      </c>
      <c r="I149" s="4">
        <f t="shared" ref="I149:I151" si="48">+C149+H149</f>
        <v>0</v>
      </c>
    </row>
    <row r="150" spans="2:9" x14ac:dyDescent="0.2">
      <c r="B150" s="16" t="s">
        <v>100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47"/>
        <v>0</v>
      </c>
      <c r="I150" s="4">
        <f t="shared" si="48"/>
        <v>0</v>
      </c>
    </row>
    <row r="151" spans="2:9" x14ac:dyDescent="0.2">
      <c r="B151" s="16" t="s">
        <v>101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47"/>
        <v>0</v>
      </c>
      <c r="I151" s="4">
        <f t="shared" si="48"/>
        <v>0</v>
      </c>
    </row>
    <row r="152" spans="2:9" x14ac:dyDescent="0.2">
      <c r="B152" s="17" t="s">
        <v>102</v>
      </c>
      <c r="C152" s="3">
        <f>SUM(C153:C159)</f>
        <v>0</v>
      </c>
      <c r="D152" s="3">
        <f t="shared" ref="D152:I152" si="49">SUM(D153:D159)</f>
        <v>0</v>
      </c>
      <c r="E152" s="3">
        <f t="shared" si="49"/>
        <v>0</v>
      </c>
      <c r="F152" s="3">
        <f t="shared" si="49"/>
        <v>0</v>
      </c>
      <c r="G152" s="3">
        <f t="shared" si="49"/>
        <v>0</v>
      </c>
      <c r="H152" s="3">
        <f t="shared" si="49"/>
        <v>0</v>
      </c>
      <c r="I152" s="3">
        <f t="shared" si="49"/>
        <v>0</v>
      </c>
    </row>
    <row r="153" spans="2:9" x14ac:dyDescent="0.2">
      <c r="B153" s="16" t="s">
        <v>103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50">+D153+F153-E153-G153</f>
        <v>0</v>
      </c>
      <c r="I153" s="4">
        <f t="shared" ref="I153:I159" si="51">+C153+H153</f>
        <v>0</v>
      </c>
    </row>
    <row r="154" spans="2:9" x14ac:dyDescent="0.2">
      <c r="B154" s="16" t="s">
        <v>104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50"/>
        <v>0</v>
      </c>
      <c r="I154" s="4">
        <f t="shared" si="51"/>
        <v>0</v>
      </c>
    </row>
    <row r="155" spans="2:9" x14ac:dyDescent="0.2">
      <c r="B155" s="16" t="s">
        <v>105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50"/>
        <v>0</v>
      </c>
      <c r="I155" s="4">
        <f t="shared" si="51"/>
        <v>0</v>
      </c>
    </row>
    <row r="156" spans="2:9" x14ac:dyDescent="0.2">
      <c r="B156" s="18" t="s">
        <v>106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50"/>
        <v>0</v>
      </c>
      <c r="I156" s="4">
        <f t="shared" si="51"/>
        <v>0</v>
      </c>
    </row>
    <row r="157" spans="2:9" x14ac:dyDescent="0.2">
      <c r="B157" s="16" t="s">
        <v>107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50"/>
        <v>0</v>
      </c>
      <c r="I157" s="4">
        <f t="shared" si="51"/>
        <v>0</v>
      </c>
    </row>
    <row r="158" spans="2:9" x14ac:dyDescent="0.2">
      <c r="B158" s="16" t="s">
        <v>108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50"/>
        <v>0</v>
      </c>
      <c r="I158" s="4">
        <f t="shared" si="51"/>
        <v>0</v>
      </c>
    </row>
    <row r="159" spans="2:9" x14ac:dyDescent="0.2">
      <c r="B159" s="16" t="s">
        <v>109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50"/>
        <v>0</v>
      </c>
      <c r="I159" s="4">
        <f t="shared" si="51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111</v>
      </c>
      <c r="C161" s="6">
        <f>+C87+C13</f>
        <v>168429557.95000002</v>
      </c>
      <c r="D161" s="6">
        <f t="shared" ref="D161:I161" si="52">+D87+D13</f>
        <v>65050538.830000006</v>
      </c>
      <c r="E161" s="6">
        <f t="shared" si="52"/>
        <v>9983192.0499999989</v>
      </c>
      <c r="F161" s="6">
        <f t="shared" si="52"/>
        <v>477728556.62</v>
      </c>
      <c r="G161" s="6">
        <f t="shared" si="52"/>
        <v>477728556.62000006</v>
      </c>
      <c r="H161" s="6">
        <f t="shared" si="52"/>
        <v>55067346.780000001</v>
      </c>
      <c r="I161" s="6">
        <f t="shared" si="52"/>
        <v>223496904.73000002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5" spans="2:9" x14ac:dyDescent="0.2">
      <c r="B165" s="74" t="s">
        <v>148</v>
      </c>
    </row>
    <row r="166" spans="2:9" x14ac:dyDescent="0.2">
      <c r="B166" s="75"/>
    </row>
    <row r="167" spans="2:9" x14ac:dyDescent="0.2">
      <c r="B167" s="75"/>
    </row>
    <row r="168" spans="2:9" x14ac:dyDescent="0.2">
      <c r="B168" s="75"/>
    </row>
    <row r="169" spans="2:9" x14ac:dyDescent="0.2">
      <c r="B169" s="75"/>
    </row>
    <row r="170" spans="2:9" x14ac:dyDescent="0.2">
      <c r="B170" s="75"/>
    </row>
    <row r="171" spans="2:9" x14ac:dyDescent="0.2">
      <c r="B171" s="75"/>
    </row>
    <row r="172" spans="2:9" x14ac:dyDescent="0.2">
      <c r="B172" s="75"/>
    </row>
    <row r="173" spans="2:9" x14ac:dyDescent="0.2">
      <c r="B173" s="75"/>
    </row>
    <row r="174" spans="2:9" x14ac:dyDescent="0.2">
      <c r="B174" s="75"/>
    </row>
    <row r="175" spans="2:9" x14ac:dyDescent="0.2">
      <c r="B175" s="75"/>
    </row>
    <row r="176" spans="2:9" x14ac:dyDescent="0.2">
      <c r="B176" s="75"/>
    </row>
    <row r="177" spans="2:2" x14ac:dyDescent="0.2">
      <c r="B177" s="75"/>
    </row>
    <row r="178" spans="2:2" x14ac:dyDescent="0.2">
      <c r="B178" s="75"/>
    </row>
    <row r="179" spans="2:2" x14ac:dyDescent="0.2">
      <c r="B179" s="75"/>
    </row>
    <row r="180" spans="2:2" x14ac:dyDescent="0.2">
      <c r="B180" s="75"/>
    </row>
    <row r="181" spans="2:2" x14ac:dyDescent="0.2">
      <c r="B181" s="75"/>
    </row>
    <row r="182" spans="2:2" x14ac:dyDescent="0.2">
      <c r="B182" s="75"/>
    </row>
    <row r="183" spans="2:2" x14ac:dyDescent="0.2">
      <c r="B183" s="75"/>
    </row>
    <row r="184" spans="2:2" x14ac:dyDescent="0.2">
      <c r="B184" s="75"/>
    </row>
    <row r="185" spans="2:2" x14ac:dyDescent="0.2">
      <c r="B185" s="75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rintOptions horizontalCentered="1"/>
  <pageMargins left="0.70866141732283472" right="0.70866141732283472" top="0.39370078740157483" bottom="0.19685039370078741" header="0.31496062992125984" footer="0.31496062992125984"/>
  <pageSetup scale="57" fitToHeight="2" orientation="portrait" r:id="rId1"/>
  <ignoredErrors>
    <ignoredError sqref="C13:I14 C32:I32 C42:F42 C52:I52 D43:G45 C62:I62 C22:I22 C15:D15 C21:E21 C66:I66 C63:G65 C74:I74 C67:G73 C78:I78 C75:G77 C86:I88 C79:G85 C96:I96 C89:G95 C106:I106 C97:G105 C116:I116 C107:G115 C126:I126 C117:G125 C136:I136 C127:G135 C140:I140 C137:G139 C148:I148 C141:G147 C152:I152 C149:G151 C160:I162 C153:G159 C16:E16 C17:E17 C18:E18 C19:E19 C20:E20 H42:I42 D47:G5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sheetPr>
    <pageSetUpPr fitToPage="1"/>
  </sheetPr>
  <dimension ref="A1:F38"/>
  <sheetViews>
    <sheetView showGridLines="0" workbookViewId="0">
      <selection activeCell="E12" sqref="E1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.83203125" style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>Comisión Municipal de Cultura Física y Deporte de León, Guanajuato</v>
      </c>
      <c r="C1" s="78"/>
      <c r="D1" s="78"/>
      <c r="E1" s="40" t="s">
        <v>0</v>
      </c>
      <c r="F1" s="41">
        <f>'Notas de Disciplina Financiera'!D1</f>
        <v>2025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01 de Enero al 31 de Diciembre del 2025</v>
      </c>
      <c r="C3" s="78"/>
      <c r="D3" s="78"/>
      <c r="E3" s="40" t="s">
        <v>4</v>
      </c>
      <c r="F3" s="41">
        <f>'Notas de Disciplina Financiera'!D3</f>
        <v>4</v>
      </c>
    </row>
    <row r="5" spans="1:6" ht="12" thickBot="1" x14ac:dyDescent="0.25">
      <c r="C5" s="43" t="s">
        <v>112</v>
      </c>
    </row>
    <row r="6" spans="1:6" x14ac:dyDescent="0.2">
      <c r="B6" s="87" t="str">
        <f>B1</f>
        <v>Comisión Municipal de Cultura Física y Deporte de León, Guanajuato</v>
      </c>
      <c r="C6" s="88"/>
      <c r="D6" s="88"/>
      <c r="E6" s="88"/>
      <c r="F6" s="89"/>
    </row>
    <row r="7" spans="1:6" x14ac:dyDescent="0.2">
      <c r="B7" s="90" t="s">
        <v>113</v>
      </c>
      <c r="C7" s="91"/>
      <c r="D7" s="91"/>
      <c r="E7" s="91"/>
      <c r="F7" s="92"/>
    </row>
    <row r="8" spans="1:6" x14ac:dyDescent="0.2">
      <c r="B8" s="93" t="s">
        <v>155</v>
      </c>
      <c r="C8" s="94"/>
      <c r="D8" s="94"/>
      <c r="E8" s="94"/>
      <c r="F8" s="95"/>
    </row>
    <row r="9" spans="1:6" ht="22.5" x14ac:dyDescent="0.2">
      <c r="B9" s="85" t="s">
        <v>114</v>
      </c>
      <c r="C9" s="86" t="s">
        <v>115</v>
      </c>
      <c r="D9" s="66" t="s">
        <v>116</v>
      </c>
      <c r="E9" s="66" t="s">
        <v>117</v>
      </c>
      <c r="F9" s="67" t="s">
        <v>118</v>
      </c>
    </row>
    <row r="10" spans="1:6" x14ac:dyDescent="0.2">
      <c r="A10" s="42"/>
      <c r="B10" s="85"/>
      <c r="C10" s="86"/>
      <c r="D10" s="66" t="s">
        <v>119</v>
      </c>
      <c r="E10" s="66" t="s">
        <v>120</v>
      </c>
      <c r="F10" s="67" t="s">
        <v>121</v>
      </c>
    </row>
    <row r="11" spans="1:6" x14ac:dyDescent="0.2">
      <c r="B11" s="52"/>
      <c r="C11" s="53" t="s">
        <v>122</v>
      </c>
      <c r="D11" s="54">
        <f>SUM(D12:D20)</f>
        <v>213805177.80000004</v>
      </c>
      <c r="E11" s="54">
        <f t="shared" ref="E11:F11" si="0">SUM(E12:E20)</f>
        <v>211389307.06000003</v>
      </c>
      <c r="F11" s="55">
        <f t="shared" si="0"/>
        <v>2415870.7400000133</v>
      </c>
    </row>
    <row r="12" spans="1:6" x14ac:dyDescent="0.2">
      <c r="B12" s="56">
        <v>1000</v>
      </c>
      <c r="C12" s="57" t="s">
        <v>123</v>
      </c>
      <c r="D12" s="58">
        <v>65728357.290000007</v>
      </c>
      <c r="E12" s="58">
        <v>65728357.290000007</v>
      </c>
      <c r="F12" s="59">
        <f>+D12-E12</f>
        <v>0</v>
      </c>
    </row>
    <row r="13" spans="1:6" x14ac:dyDescent="0.2">
      <c r="B13" s="56">
        <v>2000</v>
      </c>
      <c r="C13" s="57" t="s">
        <v>124</v>
      </c>
      <c r="D13" s="58">
        <v>25726684.43</v>
      </c>
      <c r="E13" s="58">
        <v>25561711.379999999</v>
      </c>
      <c r="F13" s="59">
        <f t="shared" ref="F13:F30" si="1">+D13-E13</f>
        <v>164973.05000000075</v>
      </c>
    </row>
    <row r="14" spans="1:6" x14ac:dyDescent="0.2">
      <c r="B14" s="56">
        <v>3000</v>
      </c>
      <c r="C14" s="57" t="s">
        <v>125</v>
      </c>
      <c r="D14" s="58">
        <v>86392478.690000013</v>
      </c>
      <c r="E14" s="58">
        <v>84141581</v>
      </c>
      <c r="F14" s="59">
        <f t="shared" si="1"/>
        <v>2250897.6900000125</v>
      </c>
    </row>
    <row r="15" spans="1:6" x14ac:dyDescent="0.2">
      <c r="B15" s="56">
        <v>4000</v>
      </c>
      <c r="C15" s="57" t="s">
        <v>126</v>
      </c>
      <c r="D15" s="58">
        <v>32813610.559999999</v>
      </c>
      <c r="E15" s="58">
        <v>32813610.559999999</v>
      </c>
      <c r="F15" s="59">
        <f t="shared" si="1"/>
        <v>0</v>
      </c>
    </row>
    <row r="16" spans="1:6" x14ac:dyDescent="0.2">
      <c r="B16" s="56">
        <v>5000</v>
      </c>
      <c r="C16" s="57" t="s">
        <v>127</v>
      </c>
      <c r="D16" s="58">
        <v>3144046.8299999996</v>
      </c>
      <c r="E16" s="58">
        <v>3144046.8299999996</v>
      </c>
      <c r="F16" s="59">
        <f t="shared" si="1"/>
        <v>0</v>
      </c>
    </row>
    <row r="17" spans="2:6" x14ac:dyDescent="0.2">
      <c r="B17" s="56">
        <v>6000</v>
      </c>
      <c r="C17" s="57" t="s">
        <v>128</v>
      </c>
      <c r="D17" s="58">
        <v>0</v>
      </c>
      <c r="E17" s="58">
        <v>0</v>
      </c>
      <c r="F17" s="59">
        <f t="shared" si="1"/>
        <v>0</v>
      </c>
    </row>
    <row r="18" spans="2:6" x14ac:dyDescent="0.2">
      <c r="B18" s="56">
        <v>7000</v>
      </c>
      <c r="C18" s="57" t="s">
        <v>129</v>
      </c>
      <c r="D18" s="58">
        <v>0</v>
      </c>
      <c r="E18" s="58">
        <v>0</v>
      </c>
      <c r="F18" s="59">
        <f t="shared" si="1"/>
        <v>0</v>
      </c>
    </row>
    <row r="19" spans="2:6" x14ac:dyDescent="0.2">
      <c r="B19" s="56">
        <v>8000</v>
      </c>
      <c r="C19" s="57" t="s">
        <v>130</v>
      </c>
      <c r="D19" s="58">
        <v>0</v>
      </c>
      <c r="E19" s="58">
        <v>0</v>
      </c>
      <c r="F19" s="59">
        <f t="shared" si="1"/>
        <v>0</v>
      </c>
    </row>
    <row r="20" spans="2:6" x14ac:dyDescent="0.2">
      <c r="B20" s="56">
        <v>9000</v>
      </c>
      <c r="C20" s="57" t="s">
        <v>131</v>
      </c>
      <c r="D20" s="58">
        <v>0</v>
      </c>
      <c r="E20" s="58">
        <v>0</v>
      </c>
      <c r="F20" s="59">
        <f t="shared" si="1"/>
        <v>0</v>
      </c>
    </row>
    <row r="21" spans="2:6" x14ac:dyDescent="0.2">
      <c r="B21" s="56"/>
      <c r="C21" s="60" t="s">
        <v>132</v>
      </c>
      <c r="D21" s="61">
        <f>SUM(D22:D30)</f>
        <v>0</v>
      </c>
      <c r="E21" s="61">
        <f t="shared" ref="E21:F21" si="2">SUM(E22:E30)</f>
        <v>0</v>
      </c>
      <c r="F21" s="62">
        <f t="shared" si="2"/>
        <v>0</v>
      </c>
    </row>
    <row r="22" spans="2:6" x14ac:dyDescent="0.2">
      <c r="B22" s="56">
        <v>1000</v>
      </c>
      <c r="C22" s="57" t="s">
        <v>123</v>
      </c>
      <c r="D22" s="58">
        <v>0</v>
      </c>
      <c r="E22" s="58">
        <v>0</v>
      </c>
      <c r="F22" s="59">
        <f t="shared" si="1"/>
        <v>0</v>
      </c>
    </row>
    <row r="23" spans="2:6" x14ac:dyDescent="0.2">
      <c r="B23" s="56">
        <v>2000</v>
      </c>
      <c r="C23" s="57" t="s">
        <v>124</v>
      </c>
      <c r="D23" s="58">
        <v>0</v>
      </c>
      <c r="E23" s="58">
        <v>0</v>
      </c>
      <c r="F23" s="59">
        <f t="shared" si="1"/>
        <v>0</v>
      </c>
    </row>
    <row r="24" spans="2:6" x14ac:dyDescent="0.2">
      <c r="B24" s="56">
        <v>3000</v>
      </c>
      <c r="C24" s="57" t="s">
        <v>125</v>
      </c>
      <c r="D24" s="58">
        <v>0</v>
      </c>
      <c r="E24" s="58">
        <v>0</v>
      </c>
      <c r="F24" s="59">
        <f t="shared" si="1"/>
        <v>0</v>
      </c>
    </row>
    <row r="25" spans="2:6" x14ac:dyDescent="0.2">
      <c r="B25" s="56">
        <v>4000</v>
      </c>
      <c r="C25" s="57" t="s">
        <v>126</v>
      </c>
      <c r="D25" s="58">
        <v>0</v>
      </c>
      <c r="E25" s="58">
        <v>0</v>
      </c>
      <c r="F25" s="59">
        <f t="shared" si="1"/>
        <v>0</v>
      </c>
    </row>
    <row r="26" spans="2:6" x14ac:dyDescent="0.2">
      <c r="B26" s="56">
        <v>5000</v>
      </c>
      <c r="C26" s="57" t="s">
        <v>127</v>
      </c>
      <c r="D26" s="58">
        <v>0</v>
      </c>
      <c r="E26" s="58">
        <v>0</v>
      </c>
      <c r="F26" s="59">
        <f t="shared" si="1"/>
        <v>0</v>
      </c>
    </row>
    <row r="27" spans="2:6" x14ac:dyDescent="0.2">
      <c r="B27" s="56">
        <v>6000</v>
      </c>
      <c r="C27" s="57" t="s">
        <v>128</v>
      </c>
      <c r="D27" s="58">
        <v>0</v>
      </c>
      <c r="E27" s="58">
        <v>0</v>
      </c>
      <c r="F27" s="59">
        <f t="shared" si="1"/>
        <v>0</v>
      </c>
    </row>
    <row r="28" spans="2:6" x14ac:dyDescent="0.2">
      <c r="B28" s="56">
        <v>7000</v>
      </c>
      <c r="C28" s="57" t="s">
        <v>129</v>
      </c>
      <c r="D28" s="58">
        <v>0</v>
      </c>
      <c r="E28" s="58">
        <v>0</v>
      </c>
      <c r="F28" s="59">
        <f t="shared" si="1"/>
        <v>0</v>
      </c>
    </row>
    <row r="29" spans="2:6" x14ac:dyDescent="0.2">
      <c r="B29" s="56">
        <v>8000</v>
      </c>
      <c r="C29" s="57" t="s">
        <v>130</v>
      </c>
      <c r="D29" s="58">
        <v>0</v>
      </c>
      <c r="E29" s="58">
        <v>0</v>
      </c>
      <c r="F29" s="59">
        <f t="shared" si="1"/>
        <v>0</v>
      </c>
    </row>
    <row r="30" spans="2:6" x14ac:dyDescent="0.2">
      <c r="B30" s="63">
        <v>9000</v>
      </c>
      <c r="C30" s="64" t="s">
        <v>131</v>
      </c>
      <c r="D30" s="65">
        <v>0</v>
      </c>
      <c r="E30" s="65">
        <v>0</v>
      </c>
      <c r="F30" s="59">
        <f t="shared" si="1"/>
        <v>0</v>
      </c>
    </row>
    <row r="31" spans="2:6" ht="12" thickBot="1" x14ac:dyDescent="0.25">
      <c r="B31" s="48"/>
      <c r="C31" s="49" t="s">
        <v>35</v>
      </c>
      <c r="D31" s="50">
        <f>D11+D21</f>
        <v>213805177.80000004</v>
      </c>
      <c r="E31" s="50">
        <f t="shared" ref="E31:F31" si="3">E11+E21</f>
        <v>211389307.06000003</v>
      </c>
      <c r="F31" s="51">
        <f t="shared" si="3"/>
        <v>2415870.7400000133</v>
      </c>
    </row>
    <row r="33" spans="3:3" x14ac:dyDescent="0.2">
      <c r="C33" s="69" t="s">
        <v>133</v>
      </c>
    </row>
    <row r="34" spans="3:3" x14ac:dyDescent="0.2">
      <c r="C34" s="68" t="s">
        <v>134</v>
      </c>
    </row>
    <row r="38" spans="3:3" x14ac:dyDescent="0.2">
      <c r="C38" s="1" t="s">
        <v>154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ignoredErrors>
    <ignoredError sqref="D21:E21" formulaRange="1"/>
    <ignoredError sqref="F21" formula="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sheetPr>
    <pageSetUpPr fitToPage="1"/>
  </sheetPr>
  <dimension ref="A1:F29"/>
  <sheetViews>
    <sheetView showGridLines="0" workbookViewId="0">
      <selection activeCell="C38" sqref="C3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>Comisión Municipal de Cultura Física y Deporte de León, Guanajuato</v>
      </c>
      <c r="C1" s="78"/>
      <c r="D1" s="78"/>
      <c r="E1" s="40" t="s">
        <v>0</v>
      </c>
      <c r="F1" s="41">
        <f>'Notas de Disciplina Financiera'!D1</f>
        <v>2025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01 de Enero al 31 de Diciembre del 2025</v>
      </c>
      <c r="C3" s="78"/>
      <c r="D3" s="78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16</v>
      </c>
    </row>
    <row r="7" spans="1:6" x14ac:dyDescent="0.2">
      <c r="B7" s="1" t="s">
        <v>135</v>
      </c>
    </row>
    <row r="8" spans="1:6" x14ac:dyDescent="0.2">
      <c r="B8" s="45" t="s">
        <v>136</v>
      </c>
    </row>
    <row r="9" spans="1:6" x14ac:dyDescent="0.2">
      <c r="A9" s="42"/>
      <c r="B9" s="47" t="s">
        <v>137</v>
      </c>
    </row>
    <row r="10" spans="1:6" x14ac:dyDescent="0.2">
      <c r="B10" s="47" t="s">
        <v>138</v>
      </c>
    </row>
    <row r="13" spans="1:6" x14ac:dyDescent="0.2">
      <c r="C13" s="69" t="s">
        <v>139</v>
      </c>
    </row>
    <row r="14" spans="1:6" x14ac:dyDescent="0.2">
      <c r="C14" s="68" t="s">
        <v>140</v>
      </c>
    </row>
    <row r="16" spans="1:6" x14ac:dyDescent="0.2">
      <c r="B16" s="1" t="s">
        <v>150</v>
      </c>
    </row>
    <row r="29" spans="3:3" ht="12.75" x14ac:dyDescent="0.2">
      <c r="C29" s="71" t="s">
        <v>151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sheetPr>
    <pageSetUpPr fitToPage="1"/>
  </sheetPr>
  <dimension ref="A1:F31"/>
  <sheetViews>
    <sheetView showGridLines="0" workbookViewId="0">
      <selection activeCell="B9" sqref="B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>Comisión Municipal de Cultura Física y Deporte de León, Guanajuato</v>
      </c>
      <c r="C1" s="78"/>
      <c r="D1" s="78"/>
      <c r="E1" s="40" t="s">
        <v>0</v>
      </c>
      <c r="F1" s="41">
        <f>'Notas de Disciplina Financiera'!D1</f>
        <v>2025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01 de Enero al 31 de Diciembre del 2025</v>
      </c>
      <c r="C3" s="78"/>
      <c r="D3" s="78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18</v>
      </c>
    </row>
    <row r="7" spans="1:6" x14ac:dyDescent="0.2">
      <c r="B7" s="1" t="s">
        <v>135</v>
      </c>
    </row>
    <row r="8" spans="1:6" x14ac:dyDescent="0.2">
      <c r="B8" s="45" t="s">
        <v>141</v>
      </c>
    </row>
    <row r="9" spans="1:6" x14ac:dyDescent="0.2">
      <c r="A9" s="42"/>
      <c r="B9" s="46" t="s">
        <v>142</v>
      </c>
    </row>
    <row r="10" spans="1:6" x14ac:dyDescent="0.2">
      <c r="B10" s="46" t="s">
        <v>143</v>
      </c>
    </row>
    <row r="13" spans="1:6" x14ac:dyDescent="0.2">
      <c r="C13" s="69" t="s">
        <v>144</v>
      </c>
    </row>
    <row r="14" spans="1:6" x14ac:dyDescent="0.2">
      <c r="C14" s="68" t="s">
        <v>145</v>
      </c>
    </row>
    <row r="16" spans="1:6" x14ac:dyDescent="0.2">
      <c r="B16" s="1" t="s">
        <v>152</v>
      </c>
    </row>
    <row r="31" spans="3:3" ht="12.75" x14ac:dyDescent="0.2">
      <c r="C31" s="71" t="s">
        <v>151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sheetPr>
    <pageSetUpPr fitToPage="1"/>
  </sheetPr>
  <dimension ref="A1:F31"/>
  <sheetViews>
    <sheetView showGridLines="0" workbookViewId="0">
      <selection activeCell="C36" sqref="C3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>Comisión Municipal de Cultura Física y Deporte de León, Guanajuato</v>
      </c>
      <c r="C1" s="78"/>
      <c r="D1" s="78"/>
      <c r="E1" s="40" t="s">
        <v>0</v>
      </c>
      <c r="F1" s="41">
        <f>'Notas de Disciplina Financiera'!D1</f>
        <v>2025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01 de Enero al 31 de Diciembre del 2025</v>
      </c>
      <c r="C3" s="78"/>
      <c r="D3" s="78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20</v>
      </c>
    </row>
    <row r="7" spans="1:6" x14ac:dyDescent="0.2">
      <c r="B7" s="1" t="s">
        <v>135</v>
      </c>
    </row>
    <row r="8" spans="1:6" x14ac:dyDescent="0.2">
      <c r="B8" s="45" t="s">
        <v>146</v>
      </c>
    </row>
    <row r="9" spans="1:6" x14ac:dyDescent="0.2">
      <c r="A9" s="42"/>
    </row>
    <row r="10" spans="1:6" x14ac:dyDescent="0.2">
      <c r="B10" s="1" t="s">
        <v>153</v>
      </c>
    </row>
    <row r="31" spans="3:3" ht="12.75" x14ac:dyDescent="0.2">
      <c r="C31" s="71" t="s">
        <v>151</v>
      </c>
    </row>
  </sheetData>
  <mergeCells count="3">
    <mergeCell ref="B1:D1"/>
    <mergeCell ref="B2:D2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  <vt:lpstr>'NDF-02'!Títulos_a_imprimir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Asistente Contable</cp:lastModifiedBy>
  <cp:revision/>
  <cp:lastPrinted>2026-01-22T20:52:31Z</cp:lastPrinted>
  <dcterms:created xsi:type="dcterms:W3CDTF">2024-03-15T21:50:03Z</dcterms:created>
  <dcterms:modified xsi:type="dcterms:W3CDTF">2026-01-22T21:19:42Z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