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ivos 2025\CUENTA PUBLICA 1ER TRIMESTRE 2025\3er Trimestre 2025\"/>
    </mc:Choice>
  </mc:AlternateContent>
  <bookViews>
    <workbookView xWindow="0" yWindow="0" windowWidth="28800" windowHeight="1221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  <definedName name="_xlnm.Print_Titles" localSheetId="4">'Formato 5'!$1:$7</definedName>
    <definedName name="_xlnm.Print_Titles" localSheetId="5">'Formato 6 a)'!$1:$8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5" l="1"/>
  <c r="D25" i="5"/>
  <c r="D14" i="5"/>
  <c r="C33" i="5"/>
  <c r="C14" i="5"/>
  <c r="G73" i="6" l="1"/>
  <c r="B9" i="2" l="1"/>
  <c r="E68" i="2" l="1"/>
  <c r="D13" i="5" l="1"/>
  <c r="C13" i="5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C30" i="20" s="1"/>
  <c r="B6" i="20"/>
  <c r="A2" i="20"/>
  <c r="G7" i="19"/>
  <c r="F7" i="19"/>
  <c r="F29" i="19" s="1"/>
  <c r="E7" i="19"/>
  <c r="D7" i="19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D29" i="19" l="1"/>
  <c r="D30" i="20"/>
  <c r="C28" i="22"/>
  <c r="C31" i="16"/>
  <c r="C29" i="19"/>
  <c r="E29" i="19"/>
  <c r="G29" i="19"/>
  <c r="B30" i="20"/>
  <c r="F30" i="20"/>
  <c r="B31" i="16"/>
  <c r="G28" i="22"/>
  <c r="E28" i="22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 s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 s="1"/>
  <c r="D20" i="3" s="1"/>
  <c r="C13" i="3"/>
  <c r="B22" i="3"/>
  <c r="C41" i="8"/>
  <c r="D41" i="8"/>
  <c r="E41" i="8"/>
  <c r="F41" i="8"/>
  <c r="G41" i="8"/>
  <c r="B41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57" i="5" s="1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C17" i="5"/>
  <c r="B13" i="5"/>
  <c r="B13" i="3"/>
  <c r="C9" i="3"/>
  <c r="B9" i="3"/>
  <c r="F75" i="2"/>
  <c r="E75" i="2"/>
  <c r="F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G75" i="6" l="1"/>
  <c r="G146" i="7"/>
  <c r="G28" i="6"/>
  <c r="E65" i="6"/>
  <c r="G71" i="7"/>
  <c r="E79" i="2"/>
  <c r="E47" i="2"/>
  <c r="E59" i="2" s="1"/>
  <c r="E84" i="7"/>
  <c r="F47" i="2"/>
  <c r="F59" i="2" s="1"/>
  <c r="F79" i="2"/>
  <c r="C8" i="3"/>
  <c r="C20" i="3" s="1"/>
  <c r="C65" i="6"/>
  <c r="C70" i="6" s="1"/>
  <c r="D41" i="6"/>
  <c r="F65" i="6"/>
  <c r="G62" i="7"/>
  <c r="C9" i="9"/>
  <c r="E51" i="8"/>
  <c r="F51" i="8"/>
  <c r="C9" i="7"/>
  <c r="K20" i="4"/>
  <c r="E20" i="4"/>
  <c r="I20" i="4"/>
  <c r="C43" i="9"/>
  <c r="B43" i="9"/>
  <c r="D9" i="9"/>
  <c r="E9" i="9"/>
  <c r="G9" i="9"/>
  <c r="B9" i="9"/>
  <c r="D43" i="9"/>
  <c r="E43" i="9"/>
  <c r="E77" i="9" s="1"/>
  <c r="G43" i="9"/>
  <c r="G77" i="9" s="1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33" i="5" s="1"/>
  <c r="C59" i="5"/>
  <c r="D57" i="5"/>
  <c r="D59" i="5" s="1"/>
  <c r="B72" i="5"/>
  <c r="B74" i="5" s="1"/>
  <c r="C44" i="5"/>
  <c r="C11" i="5" s="1"/>
  <c r="C8" i="5" s="1"/>
  <c r="C21" i="5" s="1"/>
  <c r="C23" i="5" s="1"/>
  <c r="C25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F70" i="6"/>
  <c r="G45" i="6"/>
  <c r="G16" i="6"/>
  <c r="G41" i="6" s="1"/>
  <c r="G37" i="6"/>
  <c r="E81" i="2" l="1"/>
  <c r="C159" i="7"/>
  <c r="D70" i="6"/>
  <c r="B159" i="7"/>
  <c r="B70" i="6"/>
  <c r="D77" i="9"/>
  <c r="G65" i="6"/>
  <c r="G70" i="6" s="1"/>
  <c r="F159" i="7"/>
  <c r="E159" i="7"/>
  <c r="C77" i="9"/>
  <c r="F81" i="2"/>
  <c r="G9" i="7"/>
  <c r="B77" i="9"/>
  <c r="F77" i="9"/>
  <c r="D159" i="7"/>
  <c r="G84" i="7"/>
  <c r="G42" i="6"/>
  <c r="G159" i="7" l="1"/>
  <c r="B38" i="2"/>
  <c r="C31" i="2"/>
  <c r="B31" i="2"/>
  <c r="C25" i="2"/>
  <c r="B25" i="2"/>
  <c r="C17" i="2"/>
  <c r="B17" i="2"/>
  <c r="C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28" i="10"/>
  <c r="G12" i="10"/>
  <c r="G24" i="10"/>
  <c r="G21" i="10" s="1"/>
  <c r="C32" i="11"/>
  <c r="G32" i="11"/>
  <c r="B32" i="11"/>
  <c r="F32" i="11"/>
  <c r="D32" i="11"/>
  <c r="E32" i="11"/>
  <c r="C8" i="12"/>
  <c r="C30" i="12" s="1"/>
  <c r="G9" i="10" l="1"/>
  <c r="G33" i="10" s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<sst xmlns="http://schemas.openxmlformats.org/spreadsheetml/2006/main" count="1046" uniqueCount="634">
  <si>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</si>
  <si>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</si>
  <si>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</si>
  <si>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</si>
  <si>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</si>
  <si>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</si>
  <si>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</si>
  <si>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</si>
  <si>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</si>
  <si>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</si>
  <si>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</si>
  <si>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</si>
  <si>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</si>
  <si>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</si>
  <si>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</si>
  <si>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</si>
  <si>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</si>
  <si>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</si>
  <si>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</si>
  <si>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</si>
  <si>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</si>
  <si>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</si>
  <si>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</si>
  <si>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</si>
  <si>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</si>
  <si>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</si>
  <si>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</si>
  <si>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</si>
  <si>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</si>
  <si>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</si>
  <si>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</si>
  <si>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</si>
  <si>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</si>
  <si>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</si>
  <si>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</si>
  <si>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</si>
  <si>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</si>
  <si>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</si>
  <si>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</si>
  <si>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</si>
  <si>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</si>
  <si>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</si>
  <si>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</si>
  <si>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</si>
  <si>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</si>
  <si>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</si>
  <si>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</si>
  <si>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</si>
  <si>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</si>
  <si>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</si>
  <si>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</si>
  <si>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</si>
  <si>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</si>
  <si>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</si>
  <si>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</si>
  <si>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</si>
  <si>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</si>
  <si>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</si>
  <si>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</si>
  <si>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</si>
  <si>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</si>
  <si>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</si>
  <si>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</si>
  <si>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</si>
  <si>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</si>
  <si>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</si>
  <si>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</si>
  <si>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</si>
  <si>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</si>
  <si>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</si>
  <si>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</si>
  <si>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</si>
  <si>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</si>
  <si>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</si>
  <si>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</si>
  <si>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</si>
  <si>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</si>
  <si>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</si>
  <si>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</si>
  <si>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</si>
  <si>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</si>
  <si>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</si>
  <si>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</si>
  <si>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</si>
  <si>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</si>
  <si>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</si>
  <si>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</si>
  <si>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</si>
  <si>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</si>
  <si>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</si>
  <si>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</si>
  <si>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</si>
  <si>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</si>
  <si>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</si>
  <si>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</si>
  <si>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</si>
  <si>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</si>
  <si>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</si>
  <si>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</si>
  <si>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</si>
  <si>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</si>
  <si>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</si>
  <si>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</si>
  <si>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</si>
  <si>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</si>
  <si>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</si>
  <si>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</si>
  <si>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</si>
  <si>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</si>
  <si>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</si>
  <si>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</si>
  <si>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</si>
  <si>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</si>
  <si>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</si>
  <si>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</si>
  <si>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</si>
  <si>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</si>
  <si>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</si>
  <si>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</si>
  <si>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</si>
  <si>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</si>
  <si>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</si>
  <si>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</si>
  <si>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</si>
  <si>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</si>
  <si>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</si>
  <si>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</si>
  <si>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</si>
  <si>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</si>
  <si>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</si>
  <si>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</si>
  <si>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</si>
  <si>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</si>
  <si>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</si>
  <si>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</si>
  <si>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</si>
  <si>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</si>
  <si>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</si>
  <si>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</si>
  <si>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</si>
  <si>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</si>
  <si>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</si>
  <si>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</si>
  <si>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</si>
  <si>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</si>
  <si>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</si>
  <si>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</si>
  <si>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</si>
  <si>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</si>
  <si>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</si>
  <si>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</si>
  <si>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</si>
  <si>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</si>
  <si>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</si>
  <si>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</si>
  <si>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</si>
  <si>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</si>
  <si>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</si>
  <si>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</si>
  <si>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</si>
  <si>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</si>
  <si>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</si>
  <si>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</si>
  <si>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</si>
  <si>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</si>
  <si>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</si>
  <si>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</si>
  <si>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</si>
  <si>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</si>
  <si>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</si>
  <si>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</si>
  <si>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</si>
  <si>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</si>
  <si>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</si>
  <si>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</si>
  <si>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</si>
  <si>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</si>
  <si>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</si>
  <si>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</si>
  <si>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</si>
  <si>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</si>
  <si>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</si>
  <si>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</si>
  <si>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</si>
  <si>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</si>
  <si>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</si>
  <si>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</si>
  <si>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</si>
  <si>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</si>
  <si>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</si>
  <si>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</si>
  <si>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</si>
  <si>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</si>
  <si>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</si>
  <si>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</si>
  <si>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</si>
  <si>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</si>
  <si>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</si>
  <si>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</si>
  <si>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</si>
  <si>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</si>
  <si>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</si>
  <si>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</si>
  <si>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</si>
  <si>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</si>
  <si>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</si>
  <si>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</si>
  <si>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</si>
  <si>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</si>
  <si>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</si>
  <si>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</si>
  <si>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</si>
  <si>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</si>
  <si>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</si>
  <si>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</si>
  <si>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</si>
  <si>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</si>
  <si>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</si>
  <si>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</si>
  <si>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</si>
  <si>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</si>
  <si>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</si>
  <si>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</si>
  <si>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</si>
  <si>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</si>
  <si>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</si>
  <si>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</si>
  <si>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</si>
  <si>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</si>
  <si>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</si>
  <si>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</si>
  <si>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</si>
  <si>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</si>
  <si>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</si>
  <si>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</si>
  <si>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</si>
  <si>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</si>
  <si>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</si>
  <si>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</si>
  <si>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</si>
  <si>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</si>
  <si>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</si>
  <si>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</si>
  <si>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</si>
  <si>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</si>
  <si>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</si>
  <si>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</si>
  <si>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</si>
  <si>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</si>
  <si>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</si>
  <si>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</si>
  <si>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</si>
  <si>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</si>
  <si>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</si>
  <si>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</si>
  <si>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</si>
  <si>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</si>
  <si>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</si>
  <si>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</si>
  <si>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</si>
  <si>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</si>
  <si>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</si>
  <si>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</si>
  <si>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</si>
  <si>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</si>
  <si>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</si>
  <si>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</si>
  <si>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</si>
  <si>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</si>
  <si>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</si>
  <si>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</si>
  <si>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</si>
  <si>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</si>
  <si>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</si>
  <si>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</si>
  <si>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</si>
  <si>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</si>
  <si>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</si>
  <si>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</si>
  <si>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</si>
  <si>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</si>
  <si>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</si>
  <si>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</si>
  <si>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</si>
  <si>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</si>
  <si>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</si>
  <si>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</si>
  <si>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</si>
  <si>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</si>
  <si>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</si>
  <si>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</si>
  <si>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</si>
  <si>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</si>
  <si>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</si>
  <si>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</si>
  <si>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</si>
  <si>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</si>
  <si>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</si>
  <si>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</si>
  <si>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</si>
  <si>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</si>
  <si>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</si>
  <si>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</si>
  <si>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</si>
  <si>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</si>
  <si>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</si>
  <si>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</si>
  <si>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</si>
  <si>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</si>
  <si>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</si>
  <si>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</si>
  <si>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</si>
  <si>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</si>
  <si>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</si>
  <si>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</si>
  <si>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</si>
  <si>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</si>
  <si>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</si>
  <si>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</si>
  <si>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</si>
  <si>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</si>
  <si>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</si>
  <si>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</si>
  <si>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</si>
  <si>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</si>
  <si>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</si>
  <si>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</si>
  <si>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</si>
  <si>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</si>
  <si>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</si>
  <si>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</si>
  <si>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</si>
  <si>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</si>
  <si>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</si>
  <si>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</si>
  <si>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</si>
  <si>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</si>
  <si>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</si>
  <si>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</si>
  <si>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</si>
  <si>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</si>
  <si>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</si>
  <si>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</si>
  <si>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</si>
  <si>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</si>
  <si>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</si>
  <si>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</si>
  <si>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</si>
  <si>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</si>
  <si>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</si>
  <si>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</si>
  <si>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</si>
  <si>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</si>
  <si>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</si>
  <si>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</si>
  <si>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</si>
  <si>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</si>
  <si>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</si>
  <si>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</si>
  <si>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</si>
  <si>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</si>
  <si>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</si>
  <si>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</si>
  <si>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</si>
  <si>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</si>
  <si>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</si>
  <si>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</si>
  <si>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</si>
  <si>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</si>
  <si>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</si>
  <si>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</si>
  <si>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</si>
  <si>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</si>
  <si>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</si>
  <si>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</si>
  <si>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</si>
  <si>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</si>
  <si>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</si>
  <si>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</si>
  <si>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</si>
  <si>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</si>
  <si>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</si>
  <si>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</si>
  <si>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</si>
  <si>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</si>
  <si>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</si>
  <si>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</si>
  <si>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</si>
  <si>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</si>
  <si>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</si>
  <si>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</si>
  <si>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</si>
  <si>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</si>
  <si>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</si>
  <si>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</si>
  <si>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</si>
  <si>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</si>
  <si>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</si>
  <si>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</si>
  <si>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</si>
  <si>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</si>
  <si>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</si>
  <si>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</si>
  <si>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</si>
  <si>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</si>
  <si>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</si>
  <si>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</si>
  <si>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</si>
  <si>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</si>
  <si>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</si>
  <si>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</si>
  <si>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</si>
  <si>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</si>
  <si>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</si>
  <si>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</si>
  <si>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</si>
  <si>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</si>
  <si>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</si>
  <si>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</si>
  <si>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</si>
  <si>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</si>
  <si>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</si>
  <si>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</si>
  <si>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</si>
  <si>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</si>
  <si>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</si>
  <si>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</si>
  <si>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</si>
  <si>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</si>
  <si>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</si>
  <si>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</si>
  <si>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</si>
  <si>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</si>
  <si>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</si>
  <si>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</si>
  <si>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</si>
  <si>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</si>
  <si>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</si>
  <si>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</si>
  <si>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</si>
  <si>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</si>
  <si>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</si>
  <si>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</si>
  <si>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</si>
  <si>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</si>
  <si>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</si>
  <si>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</si>
  <si>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</si>
  <si>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</si>
  <si>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</si>
  <si>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</si>
  <si>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</si>
  <si>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</si>
  <si>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</si>
  <si>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</si>
  <si>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</si>
  <si>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</si>
  <si>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</si>
  <si>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</si>
  <si>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</si>
  <si>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</si>
  <si>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</si>
  <si>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</si>
  <si>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</si>
  <si>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</si>
  <si>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</si>
  <si>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</si>
  <si>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</si>
  <si>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</si>
  <si>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</si>
  <si>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</si>
  <si>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</si>
  <si>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</si>
  <si>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</si>
  <si>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</si>
  <si>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</si>
  <si>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</si>
  <si>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</si>
  <si>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</si>
  <si>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</si>
  <si>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</si>
  <si>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</si>
  <si>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</si>
  <si>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</si>
  <si>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</si>
  <si>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</si>
  <si>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</si>
  <si>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</si>
  <si>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</si>
  <si>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</si>
  <si>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</si>
  <si>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</si>
  <si>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</si>
  <si>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</si>
  <si>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</si>
  <si>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</si>
  <si>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</si>
  <si>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</si>
  <si>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</si>
  <si>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</si>
  <si>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</si>
  <si>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</si>
  <si>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</si>
  <si>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</si>
  <si>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</si>
  <si>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</si>
  <si>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</si>
  <si>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</si>
  <si>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</si>
  <si>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</si>
  <si>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</si>
  <si>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</si>
  <si>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</si>
  <si>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</si>
  <si>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</si>
  <si>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</si>
  <si>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</si>
  <si>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</si>
  <si>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</si>
  <si>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</si>
  <si>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</si>
  <si>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</si>
  <si>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</si>
  <si>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</si>
  <si>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</si>
  <si>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</si>
  <si>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</si>
  <si>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</si>
  <si>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</si>
  <si>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</si>
  <si>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</si>
  <si>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</si>
  <si>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</si>
  <si>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</si>
  <si>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</si>
  <si>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</si>
  <si>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</si>
  <si>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</si>
  <si>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</si>
  <si>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</si>
  <si>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</si>
  <si>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</si>
  <si>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</si>
  <si>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</si>
  <si>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</si>
  <si>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</si>
  <si>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</si>
  <si>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</si>
  <si>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</si>
  <si>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</si>
  <si>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</si>
  <si>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</si>
  <si>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</si>
  <si>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</si>
  <si>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</si>
  <si>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</si>
  <si>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</si>
  <si>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</si>
  <si>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</si>
  <si>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</si>
  <si>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</si>
  <si>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</si>
  <si>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</si>
  <si>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</si>
  <si>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</si>
  <si>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</si>
  <si>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</si>
  <si>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</si>
  <si>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</si>
  <si>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</si>
  <si>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</si>
  <si>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</si>
  <si>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</si>
  <si>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</si>
  <si>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</si>
  <si>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</si>
  <si>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</si>
  <si>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</si>
  <si>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</si>
  <si>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</si>
  <si>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</si>
  <si>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</si>
  <si>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</si>
  <si>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</si>
  <si>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</si>
  <si>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</si>
  <si>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</si>
  <si>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</si>
  <si>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Comisión Municipal de Cultura Física y Deporte de León, Guanajuato</t>
  </si>
  <si>
    <t>ADMINISTRACION DE BIENES Y RECURSOS FINA</t>
  </si>
  <si>
    <t>INFORMATICA Y PROGRAMACION</t>
  </si>
  <si>
    <t>CAPACITACION CONTINUA</t>
  </si>
  <si>
    <t>PROTECCION CIVIL</t>
  </si>
  <si>
    <t>OPERACION DE DEPORTE SELECTIVO</t>
  </si>
  <si>
    <t>OLIMPIADA Y PARA OLIMPIADA NACIONAL</t>
  </si>
  <si>
    <t>CIENCIAS APLICADAS AL DEPORTE</t>
  </si>
  <si>
    <t>METODOLOGIA DEL ENTRENAMIENTO</t>
  </si>
  <si>
    <t>GESTION Y ATENCION CIUDADNA A TRAVEZ</t>
  </si>
  <si>
    <t>OPERACION DE EVENTOS Y MERCADOTECNIA</t>
  </si>
  <si>
    <t>COMUNICACION SOCIAL</t>
  </si>
  <si>
    <t>APOYO A EVENTOS DEPORTIVOS</t>
  </si>
  <si>
    <t>MERCADOTECNIA</t>
  </si>
  <si>
    <t>MARATON LEON</t>
  </si>
  <si>
    <t>CULTURA FISICA Y RECREACION</t>
  </si>
  <si>
    <t>PERSONAS CON DISCAPACIDAD</t>
  </si>
  <si>
    <t>ACTIVACION FISICA EN MINIDEPORTIVAS</t>
  </si>
  <si>
    <t>ESCUELAS DE INICIO AL DEPORTE UNIDADES</t>
  </si>
  <si>
    <t>ACTIVACION FISICA ESCOLAR Y LABORAL</t>
  </si>
  <si>
    <t>OPERACION DE INFRAESTRUCTURA</t>
  </si>
  <si>
    <t>MANTENIMIENTO UD ANTONIO TOTA CARBAJAL</t>
  </si>
  <si>
    <t>MANTENIMIENTO UD EFM</t>
  </si>
  <si>
    <t>MANTENIMIENTO UD LUIS I RODRIGUEZ</t>
  </si>
  <si>
    <t>MANTENIMIENTO UNIDAD CHAPALITA</t>
  </si>
  <si>
    <t>MANTENIMMIENTO UNIDAD PARQUE DEL ARBOL</t>
  </si>
  <si>
    <t>MANTENIMIENTO UD JESUS RODRIGUEZ GAONA</t>
  </si>
  <si>
    <t>MANTENIMIENTO UD NUEVO MILENIO</t>
  </si>
  <si>
    <t>MANTENIMIENTO UD PARQUE HILAMAS</t>
  </si>
  <si>
    <t>RECREACION Y VINCULACION SOCIAL</t>
  </si>
  <si>
    <t>2026 (d)</t>
  </si>
  <si>
    <t>2027 (d)</t>
  </si>
  <si>
    <t>2028 (d)</t>
  </si>
  <si>
    <t>2029 (d)</t>
  </si>
  <si>
    <r>
      <t xml:space="preserve">2025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</si>
  <si>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</si>
  <si>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</si>
  <si>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</si>
  <si>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</si>
  <si>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</si>
  <si>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2025
(de iniciativa de Ley) (c)</t>
  </si>
  <si>
    <t>2030 (d)</t>
  </si>
  <si>
    <t>MASIFICACION DE LA ACTIVACION FISICA</t>
  </si>
  <si>
    <t>Al 31 de Diciembre de 2024 y al 30 de Septiembre de 2025 (b)</t>
  </si>
  <si>
    <t>Del 1 de Enero al 30 de Septiembre de 2025 (b)</t>
  </si>
  <si>
    <t>Durante el Periodo del Tercer Trimestre 2025 no se efectuó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</si>
</sst>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0" fillId="0" borderId="14" xfId="0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tabSelected="1" zoomScale="75" zoomScaleNormal="75" workbookViewId="0">
      <selection activeCell="A45" sqref="A4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1" t="s">
        <v>0</v>
      </c>
      <c r="B1" s="162"/>
      <c r="C1" s="162"/>
      <c r="D1" s="162"/>
      <c r="E1" s="162"/>
      <c r="F1" s="163"/>
    </row>
    <row r="2" spans="1:6" ht="15" customHeight="1" x14ac:dyDescent="0.25">
      <c r="A2" s="110" t="s">
        <v>588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631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42693018.129999995</v>
      </c>
      <c r="C9" s="47">
        <f>SUM(C10:C16)</f>
        <v>31770007</v>
      </c>
      <c r="D9" s="46" t="s">
        <v>12</v>
      </c>
      <c r="E9" s="47">
        <f>SUM(E10:E18)</f>
        <v>13275201.99</v>
      </c>
      <c r="F9" s="47">
        <f>SUM(F10:F18)</f>
        <v>6699273.3499999996</v>
      </c>
    </row>
    <row r="10" spans="1:6" x14ac:dyDescent="0.25">
      <c r="A10" s="48" t="s">
        <v>13</v>
      </c>
      <c r="B10" s="47">
        <v>76000</v>
      </c>
      <c r="C10" s="47">
        <v>37000</v>
      </c>
      <c r="D10" s="48" t="s">
        <v>14</v>
      </c>
      <c r="E10" s="47">
        <v>0</v>
      </c>
      <c r="F10" s="47">
        <v>645685.84</v>
      </c>
    </row>
    <row r="11" spans="1:6" x14ac:dyDescent="0.25">
      <c r="A11" s="48" t="s">
        <v>15</v>
      </c>
      <c r="B11" s="47">
        <v>11717187.75</v>
      </c>
      <c r="C11" s="47">
        <v>18062959.91</v>
      </c>
      <c r="D11" s="48" t="s">
        <v>16</v>
      </c>
      <c r="E11" s="47">
        <v>6310086.6500000004</v>
      </c>
      <c r="F11" s="47">
        <v>876958.96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25">
      <c r="A13" s="48" t="s">
        <v>19</v>
      </c>
      <c r="B13" s="47">
        <v>30886604.379999999</v>
      </c>
      <c r="C13" s="47">
        <v>13656821.09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19400</v>
      </c>
      <c r="F14" s="47">
        <v>0</v>
      </c>
    </row>
    <row r="15" spans="1:6" x14ac:dyDescent="0.25">
      <c r="A15" s="48" t="s">
        <v>23</v>
      </c>
      <c r="B15" s="47">
        <v>13226</v>
      </c>
      <c r="C15" s="47">
        <v>13226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2215832.34</v>
      </c>
      <c r="F16" s="47">
        <v>3214679.31</v>
      </c>
    </row>
    <row r="17" spans="1:6" x14ac:dyDescent="0.25">
      <c r="A17" s="46" t="s">
        <v>27</v>
      </c>
      <c r="B17" s="47">
        <f>SUM(B18:B24)</f>
        <v>235396.78</v>
      </c>
      <c r="C17" s="47">
        <f>SUM(C18:C24)</f>
        <v>164183.98000000001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4729883</v>
      </c>
      <c r="F18" s="47">
        <v>1961949.24</v>
      </c>
    </row>
    <row r="19" spans="1:6" x14ac:dyDescent="0.25">
      <c r="A19" s="48" t="s">
        <v>31</v>
      </c>
      <c r="B19" s="47">
        <v>0</v>
      </c>
      <c r="C19" s="47">
        <v>0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47">
        <v>235396.78</v>
      </c>
      <c r="C20" s="47">
        <v>164183.98000000001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f>E24+E25</f>
        <v>0</v>
      </c>
      <c r="F23" s="47">
        <f>F24+F25</f>
        <v>0</v>
      </c>
    </row>
    <row r="24" spans="1:6" x14ac:dyDescent="0.25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f>SUM(B26:B30)</f>
        <v>0</v>
      </c>
      <c r="C25" s="47">
        <f>SUM(C26:C30)</f>
        <v>0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0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517178.98</v>
      </c>
      <c r="C37" s="47">
        <v>294636.94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124998.04</v>
      </c>
      <c r="F38" s="47">
        <f>SUM(F39:F41)</f>
        <v>124998.04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124998.04</v>
      </c>
      <c r="F41" s="47">
        <v>124998.04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43445593.889999993</v>
      </c>
      <c r="C47" s="4">
        <f>C9+C17+C25+C31+C37+C38+C41</f>
        <v>32228827.920000002</v>
      </c>
      <c r="D47" s="2" t="s">
        <v>86</v>
      </c>
      <c r="E47" s="4">
        <f>E9+E19+E23+E26+E27+E31+E38+E42</f>
        <v>13400200.029999999</v>
      </c>
      <c r="F47" s="4">
        <f>F9+F19+F23+F26+F27+F31+F38+F42</f>
        <v>6824271.3899999997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0</v>
      </c>
      <c r="C52" s="47">
        <v>0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38253817.369999997</v>
      </c>
      <c r="C53" s="47">
        <v>36677957.950000003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680062.56</v>
      </c>
      <c r="C54" s="47">
        <v>680062.56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-26711889.440000001</v>
      </c>
      <c r="C55" s="47">
        <v>-24260240.699999999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13400200.029999999</v>
      </c>
      <c r="F59" s="4">
        <f>F47+F57</f>
        <v>6824271.3899999997</v>
      </c>
    </row>
    <row r="60" spans="1:6" x14ac:dyDescent="0.25">
      <c r="A60" s="3" t="s">
        <v>106</v>
      </c>
      <c r="B60" s="4">
        <f>SUM(B50:B58)</f>
        <v>12221990.489999998</v>
      </c>
      <c r="C60" s="4">
        <f>SUM(C50:C58)</f>
        <v>13097779.810000006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55667584.379999995</v>
      </c>
      <c r="C62" s="4">
        <f>SUM(C47+C60)</f>
        <v>45326607.730000004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216450</v>
      </c>
      <c r="F63" s="47">
        <f>SUM(F64:F66)</f>
        <v>216450</v>
      </c>
    </row>
    <row r="64" spans="1:6" x14ac:dyDescent="0.25">
      <c r="A64" s="45"/>
      <c r="B64" s="45"/>
      <c r="C64" s="45"/>
      <c r="D64" s="46" t="s">
        <v>110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111</v>
      </c>
      <c r="E65" s="47">
        <v>216450</v>
      </c>
      <c r="F65" s="47">
        <v>216450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42050934.349999994</v>
      </c>
      <c r="F68" s="47">
        <f>SUM(F69:F73)</f>
        <v>38285886.340000004</v>
      </c>
    </row>
    <row r="69" spans="1:6" x14ac:dyDescent="0.25">
      <c r="A69" s="53"/>
      <c r="B69" s="45"/>
      <c r="C69" s="45"/>
      <c r="D69" s="46" t="s">
        <v>114</v>
      </c>
      <c r="E69" s="47">
        <v>4115432.03</v>
      </c>
      <c r="F69" s="47">
        <v>2027671.05</v>
      </c>
    </row>
    <row r="70" spans="1:6" x14ac:dyDescent="0.25">
      <c r="A70" s="53"/>
      <c r="B70" s="45"/>
      <c r="C70" s="45"/>
      <c r="D70" s="46" t="s">
        <v>115</v>
      </c>
      <c r="E70" s="47">
        <v>31644298.239999998</v>
      </c>
      <c r="F70" s="47">
        <v>29967011.210000001</v>
      </c>
    </row>
    <row r="71" spans="1:6" x14ac:dyDescent="0.25">
      <c r="A71" s="53"/>
      <c r="B71" s="45"/>
      <c r="C71" s="45"/>
      <c r="D71" s="46" t="s">
        <v>116</v>
      </c>
      <c r="E71" s="47">
        <v>6291204.0800000001</v>
      </c>
      <c r="F71" s="47">
        <v>6291204.0800000001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42267384.349999994</v>
      </c>
      <c r="F79" s="4">
        <f>F63+F68+F75</f>
        <v>38502336.340000004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55667584.379999995</v>
      </c>
      <c r="F81" s="4">
        <f>F59+F79</f>
        <v>45326607.730000004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0" orientation="landscape" r:id="rId1"/>
  <ignoredErrors>
    <ignoredError sqref="B9:C9 E9:F9 B48:C52 B32:C36 B47:C47 B12:C12 B14:C14 B16:C18 B21:C30 B38:C46 B56:C62 E12:F13 E17:F17 E19:F40 E42:F64 E66:F68 E72:F81 C19 E15:F15 F14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zoomScale="75" zoomScaleNormal="75" workbookViewId="0">
      <selection activeCell="F29" sqref="F2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453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454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73" t="s">
        <v>455</v>
      </c>
      <c r="B5" s="174"/>
      <c r="C5" s="174"/>
      <c r="D5" s="174"/>
      <c r="E5" s="174"/>
      <c r="F5" s="174"/>
      <c r="G5" s="175"/>
    </row>
    <row r="6" spans="1:7" ht="30" x14ac:dyDescent="0.25">
      <c r="A6" s="139" t="s">
        <v>456</v>
      </c>
      <c r="B6" s="7" t="s">
        <v>628</v>
      </c>
      <c r="C6" s="33" t="s">
        <v>618</v>
      </c>
      <c r="D6" s="33" t="s">
        <v>619</v>
      </c>
      <c r="E6" s="33" t="s">
        <v>620</v>
      </c>
      <c r="F6" s="33" t="s">
        <v>621</v>
      </c>
      <c r="G6" s="33" t="s">
        <v>629</v>
      </c>
    </row>
    <row r="7" spans="1:7" ht="15.75" customHeight="1" x14ac:dyDescent="0.25">
      <c r="A7" s="26" t="s">
        <v>457</v>
      </c>
      <c r="B7" s="119">
        <f>SUM(B8:B19)</f>
        <v>168429557.94999999</v>
      </c>
      <c r="C7" s="119">
        <f t="shared" ref="C7:G7" si="0">SUM(C8:C19)</f>
        <v>175166740.26800001</v>
      </c>
      <c r="D7" s="119">
        <f t="shared" si="0"/>
        <v>182173409.87872002</v>
      </c>
      <c r="E7" s="119">
        <f t="shared" si="0"/>
        <v>189460346.27386883</v>
      </c>
      <c r="F7" s="119">
        <f t="shared" si="0"/>
        <v>197038760.12482357</v>
      </c>
      <c r="G7" s="119">
        <f t="shared" si="0"/>
        <v>204920310.52981651</v>
      </c>
    </row>
    <row r="8" spans="1:7" x14ac:dyDescent="0.25">
      <c r="A8" s="58" t="s">
        <v>458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464</v>
      </c>
      <c r="B14" s="75">
        <v>101399955.95</v>
      </c>
      <c r="C14" s="75">
        <v>105455954.18800001</v>
      </c>
      <c r="D14" s="75">
        <v>109674192.35552001</v>
      </c>
      <c r="E14" s="75">
        <v>114061160.04974082</v>
      </c>
      <c r="F14" s="75">
        <v>118623606.45173046</v>
      </c>
      <c r="G14" s="75">
        <v>123368550.70979968</v>
      </c>
    </row>
    <row r="15" spans="1:7" x14ac:dyDescent="0.25">
      <c r="A15" s="58" t="s">
        <v>465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467</v>
      </c>
      <c r="B17" s="75">
        <v>67029602</v>
      </c>
      <c r="C17" s="75">
        <v>69710786.079999998</v>
      </c>
      <c r="D17" s="75">
        <v>72499217.523200005</v>
      </c>
      <c r="E17" s="75">
        <v>75399186.224128008</v>
      </c>
      <c r="F17" s="75">
        <v>78415153.673093125</v>
      </c>
      <c r="G17" s="75">
        <v>81551759.820016846</v>
      </c>
    </row>
    <row r="18" spans="1:7" x14ac:dyDescent="0.25">
      <c r="A18" s="58" t="s">
        <v>468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470</v>
      </c>
      <c r="B20" s="75"/>
      <c r="C20" s="75"/>
      <c r="D20" s="75"/>
      <c r="E20" s="75"/>
      <c r="F20" s="75"/>
      <c r="G20" s="75"/>
    </row>
    <row r="21" spans="1:7" x14ac:dyDescent="0.25">
      <c r="A21" s="3" t="s">
        <v>471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472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474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475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470</v>
      </c>
      <c r="B27" s="76"/>
      <c r="C27" s="76"/>
      <c r="D27" s="76"/>
      <c r="E27" s="76"/>
      <c r="F27" s="76"/>
      <c r="G27" s="76"/>
    </row>
    <row r="28" spans="1:7" x14ac:dyDescent="0.25">
      <c r="A28" s="3" t="s">
        <v>477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478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470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479</v>
      </c>
      <c r="B31" s="119">
        <f>B21+B7+B28</f>
        <v>168429557.94999999</v>
      </c>
      <c r="C31" s="119">
        <f t="shared" ref="C31:G31" si="3">C21+C7+C28</f>
        <v>175166740.26800001</v>
      </c>
      <c r="D31" s="119">
        <f t="shared" si="3"/>
        <v>182173409.87872002</v>
      </c>
      <c r="E31" s="119">
        <f t="shared" si="3"/>
        <v>189460346.27386883</v>
      </c>
      <c r="F31" s="119">
        <f t="shared" si="3"/>
        <v>197038760.12482357</v>
      </c>
      <c r="G31" s="119">
        <f t="shared" si="3"/>
        <v>204920310.52981651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480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481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B7:G13 B15:B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E20" sqref="E20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482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483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73" t="s">
        <v>455</v>
      </c>
      <c r="B5" s="174"/>
      <c r="C5" s="174"/>
      <c r="D5" s="174"/>
      <c r="E5" s="174"/>
      <c r="F5" s="174"/>
      <c r="G5" s="175"/>
    </row>
    <row r="6" spans="1:7" ht="30" x14ac:dyDescent="0.25">
      <c r="A6" s="139" t="s">
        <v>456</v>
      </c>
      <c r="B6" s="7" t="s">
        <v>628</v>
      </c>
      <c r="C6" s="33" t="s">
        <v>618</v>
      </c>
      <c r="D6" s="33" t="s">
        <v>619</v>
      </c>
      <c r="E6" s="33" t="s">
        <v>620</v>
      </c>
      <c r="F6" s="33" t="s">
        <v>621</v>
      </c>
      <c r="G6" s="33" t="s">
        <v>629</v>
      </c>
    </row>
    <row r="7" spans="1:7" ht="15.75" customHeight="1" x14ac:dyDescent="0.25">
      <c r="A7" s="26" t="s">
        <v>484</v>
      </c>
      <c r="B7" s="119">
        <f t="shared" ref="B7:G7" si="0">SUM(B8:B16)</f>
        <v>168429557.95000002</v>
      </c>
      <c r="C7" s="119">
        <f t="shared" si="0"/>
        <v>175166740.26800001</v>
      </c>
      <c r="D7" s="119">
        <f t="shared" si="0"/>
        <v>182173409.87872002</v>
      </c>
      <c r="E7" s="119">
        <f t="shared" si="0"/>
        <v>189460346.27386886</v>
      </c>
      <c r="F7" s="119">
        <f t="shared" si="0"/>
        <v>197038760.12482357</v>
      </c>
      <c r="G7" s="119">
        <f t="shared" si="0"/>
        <v>204920310.52981654</v>
      </c>
    </row>
    <row r="8" spans="1:7" x14ac:dyDescent="0.25">
      <c r="A8" s="58" t="s">
        <v>485</v>
      </c>
      <c r="B8" s="75">
        <v>72312536.840000004</v>
      </c>
      <c r="C8" s="75">
        <v>75205038.313600004</v>
      </c>
      <c r="D8" s="75">
        <v>78213239.846144006</v>
      </c>
      <c r="E8" s="75">
        <v>81341769.439989775</v>
      </c>
      <c r="F8" s="75">
        <v>84595440.217589363</v>
      </c>
      <c r="G8" s="75">
        <v>87979257.826292947</v>
      </c>
    </row>
    <row r="9" spans="1:7" ht="15.75" customHeight="1" x14ac:dyDescent="0.25">
      <c r="A9" s="58" t="s">
        <v>486</v>
      </c>
      <c r="B9" s="75">
        <v>19588072.399999999</v>
      </c>
      <c r="C9" s="75">
        <v>20371595.296</v>
      </c>
      <c r="D9" s="75">
        <v>21186459.107840002</v>
      </c>
      <c r="E9" s="75">
        <v>22033917.472153604</v>
      </c>
      <c r="F9" s="75">
        <v>22915274.171039749</v>
      </c>
      <c r="G9" s="75">
        <v>23831885.137881339</v>
      </c>
    </row>
    <row r="10" spans="1:7" x14ac:dyDescent="0.25">
      <c r="A10" s="58" t="s">
        <v>487</v>
      </c>
      <c r="B10" s="75">
        <v>46761555.469999999</v>
      </c>
      <c r="C10" s="75">
        <v>48632017.6888</v>
      </c>
      <c r="D10" s="75">
        <v>50577298.396352001</v>
      </c>
      <c r="E10" s="75">
        <v>52600390.332206085</v>
      </c>
      <c r="F10" s="75">
        <v>54704405.945494331</v>
      </c>
      <c r="G10" s="75">
        <v>56892582.183314107</v>
      </c>
    </row>
    <row r="11" spans="1:7" x14ac:dyDescent="0.25">
      <c r="A11" s="58" t="s">
        <v>488</v>
      </c>
      <c r="B11" s="75">
        <v>28302830.399999999</v>
      </c>
      <c r="C11" s="75">
        <v>29434943.616</v>
      </c>
      <c r="D11" s="75">
        <v>30612341.360640001</v>
      </c>
      <c r="E11" s="75">
        <v>31836835.015065603</v>
      </c>
      <c r="F11" s="75">
        <v>33110308.415668227</v>
      </c>
      <c r="G11" s="75">
        <v>34434720.752294958</v>
      </c>
    </row>
    <row r="12" spans="1:7" x14ac:dyDescent="0.25">
      <c r="A12" s="58" t="s">
        <v>489</v>
      </c>
      <c r="B12" s="75">
        <v>1464562.8399999999</v>
      </c>
      <c r="C12" s="75">
        <v>1523145.3535999998</v>
      </c>
      <c r="D12" s="75">
        <v>1584071.1677439997</v>
      </c>
      <c r="E12" s="75">
        <v>1647434.0144537599</v>
      </c>
      <c r="F12" s="75">
        <v>1713331.3750319104</v>
      </c>
      <c r="G12" s="75">
        <v>1781864.6300331869</v>
      </c>
    </row>
    <row r="13" spans="1:7" x14ac:dyDescent="0.25">
      <c r="A13" s="58" t="s">
        <v>490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494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485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486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493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470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496</v>
      </c>
      <c r="B29" s="119">
        <f>B18+B7</f>
        <v>168429557.95000002</v>
      </c>
      <c r="C29" s="119">
        <f t="shared" ref="C29:G29" si="2">C18+C7</f>
        <v>175166740.26800001</v>
      </c>
      <c r="D29" s="119">
        <f t="shared" si="2"/>
        <v>182173409.87872002</v>
      </c>
      <c r="E29" s="119">
        <f t="shared" si="2"/>
        <v>189460346.27386886</v>
      </c>
      <c r="F29" s="119">
        <f t="shared" si="2"/>
        <v>197038760.12482357</v>
      </c>
      <c r="G29" s="119">
        <f t="shared" si="2"/>
        <v>204920310.52981654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D22" sqref="D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497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498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39" t="s">
        <v>499</v>
      </c>
      <c r="B5" s="7" t="s">
        <v>627</v>
      </c>
      <c r="C5" s="33" t="s">
        <v>626</v>
      </c>
      <c r="D5" s="33" t="s">
        <v>625</v>
      </c>
      <c r="E5" s="33" t="s">
        <v>624</v>
      </c>
      <c r="F5" s="33" t="s">
        <v>623</v>
      </c>
      <c r="G5" s="33" t="s">
        <v>622</v>
      </c>
    </row>
    <row r="6" spans="1:7" ht="15.75" customHeight="1" x14ac:dyDescent="0.25">
      <c r="A6" s="26" t="s">
        <v>500</v>
      </c>
      <c r="B6" s="119">
        <f>SUM(B7:B18)</f>
        <v>89476426.290000007</v>
      </c>
      <c r="C6" s="119">
        <f t="shared" ref="C6:G6" si="0">SUM(C7:C18)</f>
        <v>96170774</v>
      </c>
      <c r="D6" s="119">
        <f t="shared" si="0"/>
        <v>150443808</v>
      </c>
      <c r="E6" s="119">
        <f t="shared" si="0"/>
        <v>195926632.69</v>
      </c>
      <c r="F6" s="119">
        <f t="shared" si="0"/>
        <v>201078239.49000001</v>
      </c>
      <c r="G6" s="119">
        <f t="shared" si="0"/>
        <v>165368002.11000001</v>
      </c>
    </row>
    <row r="7" spans="1:7" x14ac:dyDescent="0.25">
      <c r="A7" s="58" t="s">
        <v>458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459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460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464</v>
      </c>
      <c r="B13" s="75">
        <v>20015316.530000001</v>
      </c>
      <c r="C13" s="75">
        <v>49409247</v>
      </c>
      <c r="D13" s="75">
        <v>65235764</v>
      </c>
      <c r="E13" s="75">
        <v>80392767.510000005</v>
      </c>
      <c r="F13" s="75">
        <v>81200388.540000007</v>
      </c>
      <c r="G13" s="75">
        <v>72548214.150000006</v>
      </c>
    </row>
    <row r="14" spans="1:7" x14ac:dyDescent="0.25">
      <c r="A14" s="58" t="s">
        <v>465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467</v>
      </c>
      <c r="B16" s="75">
        <v>69461109.760000005</v>
      </c>
      <c r="C16" s="75">
        <v>46761527</v>
      </c>
      <c r="D16" s="75">
        <v>85208044</v>
      </c>
      <c r="E16" s="75">
        <v>115533865.18000001</v>
      </c>
      <c r="F16" s="75">
        <v>119877850.95</v>
      </c>
      <c r="G16" s="75">
        <v>92819787.959999993</v>
      </c>
    </row>
    <row r="17" spans="1:7" x14ac:dyDescent="0.25">
      <c r="A17" s="58" t="s">
        <v>468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501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502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503</v>
      </c>
      <c r="B30" s="119">
        <f>B20+B6+B27</f>
        <v>89476426.290000007</v>
      </c>
      <c r="C30" s="119">
        <f t="shared" ref="C30:G30" si="3">C20+C6+C27</f>
        <v>96170774</v>
      </c>
      <c r="D30" s="119">
        <f t="shared" si="3"/>
        <v>150443808</v>
      </c>
      <c r="E30" s="119">
        <f t="shared" si="3"/>
        <v>195926632.69</v>
      </c>
      <c r="F30" s="119">
        <f t="shared" si="3"/>
        <v>201078239.49000001</v>
      </c>
      <c r="G30" s="119">
        <f t="shared" si="3"/>
        <v>165368002.11000001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480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504</v>
      </c>
    </row>
    <row r="39" spans="1:7" x14ac:dyDescent="0.25">
      <c r="A39" t="s">
        <v>505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ignoredErrors>
    <ignoredError sqref="B6:G12 B17:G30 F14:F1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E38" sqref="E3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0" t="s">
        <v>506</v>
      </c>
      <c r="B1" s="162"/>
      <c r="C1" s="162"/>
      <c r="D1" s="162"/>
      <c r="E1" s="162"/>
      <c r="F1" s="162"/>
      <c r="G1" s="163"/>
    </row>
    <row r="2" spans="1:7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3"/>
      <c r="G2" s="184"/>
    </row>
    <row r="3" spans="1:7" x14ac:dyDescent="0.25">
      <c r="A3" s="179" t="s">
        <v>507</v>
      </c>
      <c r="B3" s="180"/>
      <c r="C3" s="180"/>
      <c r="D3" s="180"/>
      <c r="E3" s="180"/>
      <c r="F3" s="180"/>
      <c r="G3" s="181"/>
    </row>
    <row r="4" spans="1:7" x14ac:dyDescent="0.25">
      <c r="A4" s="179" t="s">
        <v>2</v>
      </c>
      <c r="B4" s="180"/>
      <c r="C4" s="180"/>
      <c r="D4" s="180"/>
      <c r="E4" s="180"/>
      <c r="F4" s="180"/>
      <c r="G4" s="181"/>
    </row>
    <row r="5" spans="1:7" x14ac:dyDescent="0.25">
      <c r="A5" s="139" t="s">
        <v>499</v>
      </c>
      <c r="B5" s="7" t="s">
        <v>627</v>
      </c>
      <c r="C5" s="33" t="s">
        <v>626</v>
      </c>
      <c r="D5" s="33" t="s">
        <v>625</v>
      </c>
      <c r="E5" s="33" t="s">
        <v>624</v>
      </c>
      <c r="F5" s="33" t="s">
        <v>623</v>
      </c>
      <c r="G5" s="33" t="s">
        <v>622</v>
      </c>
    </row>
    <row r="6" spans="1:7" ht="15.75" customHeight="1" x14ac:dyDescent="0.25">
      <c r="A6" s="26" t="s">
        <v>484</v>
      </c>
      <c r="B6" s="119">
        <f t="shared" ref="B6:G6" si="0">SUM(B7:B15)</f>
        <v>82188284</v>
      </c>
      <c r="C6" s="119">
        <f t="shared" si="0"/>
        <v>92767886.919999987</v>
      </c>
      <c r="D6" s="119">
        <f t="shared" si="0"/>
        <v>141049230.06</v>
      </c>
      <c r="E6" s="119">
        <f t="shared" si="0"/>
        <v>199691933.68000001</v>
      </c>
      <c r="F6" s="119">
        <f t="shared" si="0"/>
        <v>200712916.81999996</v>
      </c>
      <c r="G6" s="119">
        <f t="shared" si="0"/>
        <v>162152027.36000001</v>
      </c>
    </row>
    <row r="7" spans="1:7" x14ac:dyDescent="0.25">
      <c r="A7" s="58" t="s">
        <v>485</v>
      </c>
      <c r="B7" s="75">
        <v>47528694.719999999</v>
      </c>
      <c r="C7" s="75">
        <v>44288999.899999999</v>
      </c>
      <c r="D7" s="75">
        <v>47537383.829999998</v>
      </c>
      <c r="E7" s="75">
        <v>59433571.420000002</v>
      </c>
      <c r="F7" s="75">
        <v>65228299.489999995</v>
      </c>
      <c r="G7" s="75">
        <v>49381376.040000007</v>
      </c>
    </row>
    <row r="8" spans="1:7" ht="15.75" customHeight="1" x14ac:dyDescent="0.25">
      <c r="A8" s="58" t="s">
        <v>486</v>
      </c>
      <c r="B8" s="75">
        <v>6888846.2599999998</v>
      </c>
      <c r="C8" s="75">
        <v>9196168.1500000004</v>
      </c>
      <c r="D8" s="75">
        <v>18899712.710000001</v>
      </c>
      <c r="E8" s="75">
        <v>26911669.509999998</v>
      </c>
      <c r="F8" s="75">
        <v>18131799.649999999</v>
      </c>
      <c r="G8" s="75">
        <v>18370940.259999998</v>
      </c>
    </row>
    <row r="9" spans="1:7" x14ac:dyDescent="0.25">
      <c r="A9" s="58" t="s">
        <v>487</v>
      </c>
      <c r="B9" s="75">
        <v>11402676.560000001</v>
      </c>
      <c r="C9" s="75">
        <v>19450653.460000001</v>
      </c>
      <c r="D9" s="75">
        <v>44165432.660000004</v>
      </c>
      <c r="E9" s="75">
        <v>67896741.400000006</v>
      </c>
      <c r="F9" s="75">
        <v>84411406.839999989</v>
      </c>
      <c r="G9" s="75">
        <v>65135964.580000006</v>
      </c>
    </row>
    <row r="10" spans="1:7" x14ac:dyDescent="0.25">
      <c r="A10" s="58" t="s">
        <v>488</v>
      </c>
      <c r="B10" s="75">
        <v>15940804.99</v>
      </c>
      <c r="C10" s="75">
        <v>17488616.239999998</v>
      </c>
      <c r="D10" s="75">
        <v>27684110.66</v>
      </c>
      <c r="E10" s="75">
        <v>40506628.100000001</v>
      </c>
      <c r="F10" s="75">
        <v>31421514.210000001</v>
      </c>
      <c r="G10" s="75">
        <v>27687887.059999999</v>
      </c>
    </row>
    <row r="11" spans="1:7" x14ac:dyDescent="0.25">
      <c r="A11" s="58" t="s">
        <v>489</v>
      </c>
      <c r="B11" s="75">
        <v>427261.47</v>
      </c>
      <c r="C11" s="75">
        <v>2343449.17</v>
      </c>
      <c r="D11" s="75">
        <v>2762590.1999999997</v>
      </c>
      <c r="E11" s="75">
        <v>4943323.25</v>
      </c>
      <c r="F11" s="75">
        <v>1519896.63</v>
      </c>
      <c r="G11" s="75">
        <v>1575859.4200000002</v>
      </c>
    </row>
    <row r="12" spans="1:7" x14ac:dyDescent="0.25">
      <c r="A12" s="58" t="s">
        <v>490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494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485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486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487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470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496</v>
      </c>
      <c r="B28" s="119">
        <f>B17+B6</f>
        <v>82188284</v>
      </c>
      <c r="C28" s="119">
        <f t="shared" ref="C28:G28" si="2">C17+C6</f>
        <v>92767886.919999987</v>
      </c>
      <c r="D28" s="119">
        <f t="shared" si="2"/>
        <v>141049230.06</v>
      </c>
      <c r="E28" s="119">
        <f t="shared" si="2"/>
        <v>199691933.68000001</v>
      </c>
      <c r="F28" s="119">
        <f t="shared" si="2"/>
        <v>200712916.81999996</v>
      </c>
      <c r="G28" s="119">
        <f t="shared" si="2"/>
        <v>162152027.36000001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508</v>
      </c>
    </row>
    <row r="32" spans="1:7" x14ac:dyDescent="0.25">
      <c r="A32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C30" sqref="C3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0" t="s">
        <v>510</v>
      </c>
      <c r="B1" s="162"/>
      <c r="C1" s="162"/>
      <c r="D1" s="162"/>
      <c r="E1" s="162"/>
      <c r="F1" s="162"/>
    </row>
    <row r="2" spans="1:6" x14ac:dyDescent="0.25">
      <c r="A2" s="182" t="str">
        <f>'Formato 1'!A2</f>
        <v>Comisión Municipal de Cultura Física y Deporte de León, Guanajuato</v>
      </c>
      <c r="B2" s="183"/>
      <c r="C2" s="183"/>
      <c r="D2" s="183"/>
      <c r="E2" s="183"/>
      <c r="F2" s="184"/>
    </row>
    <row r="3" spans="1:6" x14ac:dyDescent="0.25">
      <c r="A3" s="179" t="s">
        <v>511</v>
      </c>
      <c r="B3" s="180"/>
      <c r="C3" s="180"/>
      <c r="D3" s="180"/>
      <c r="E3" s="180"/>
      <c r="F3" s="181"/>
    </row>
    <row r="4" spans="1:6" ht="30" x14ac:dyDescent="0.25">
      <c r="A4" s="139" t="s">
        <v>499</v>
      </c>
      <c r="B4" s="7" t="s">
        <v>512</v>
      </c>
      <c r="C4" s="33" t="s">
        <v>513</v>
      </c>
      <c r="D4" s="33" t="s">
        <v>514</v>
      </c>
      <c r="E4" s="33" t="s">
        <v>515</v>
      </c>
      <c r="F4" s="33" t="s">
        <v>516</v>
      </c>
    </row>
    <row r="5" spans="1:6" ht="15.75" customHeight="1" x14ac:dyDescent="0.25">
      <c r="A5" s="143" t="s">
        <v>517</v>
      </c>
      <c r="B5" s="148"/>
      <c r="C5" s="148"/>
      <c r="D5" s="148"/>
      <c r="E5" s="148"/>
      <c r="F5" s="148"/>
    </row>
    <row r="6" spans="1:6" ht="30" x14ac:dyDescent="0.25">
      <c r="A6" s="146" t="s">
        <v>518</v>
      </c>
      <c r="B6" s="160" t="s">
        <v>633</v>
      </c>
      <c r="C6" s="145"/>
      <c r="D6" s="145"/>
      <c r="E6" s="145"/>
      <c r="F6" s="145"/>
    </row>
    <row r="7" spans="1:6" ht="15.75" customHeight="1" x14ac:dyDescent="0.25">
      <c r="A7" s="146" t="s">
        <v>519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520</v>
      </c>
      <c r="B9" s="145"/>
      <c r="C9" s="145"/>
      <c r="D9" s="145"/>
      <c r="E9" s="145"/>
      <c r="F9" s="145"/>
    </row>
    <row r="10" spans="1:6" x14ac:dyDescent="0.25">
      <c r="A10" s="146" t="s">
        <v>521</v>
      </c>
      <c r="B10" s="155"/>
      <c r="C10" s="155"/>
      <c r="D10" s="155"/>
      <c r="E10" s="155"/>
      <c r="F10" s="155"/>
    </row>
    <row r="11" spans="1:6" x14ac:dyDescent="0.25">
      <c r="A11" s="67" t="s">
        <v>522</v>
      </c>
      <c r="B11" s="155"/>
      <c r="C11" s="155"/>
      <c r="D11" s="155"/>
      <c r="E11" s="155"/>
      <c r="F11" s="155"/>
    </row>
    <row r="12" spans="1:6" x14ac:dyDescent="0.25">
      <c r="A12" s="67" t="s">
        <v>523</v>
      </c>
      <c r="B12" s="155"/>
      <c r="C12" s="155"/>
      <c r="D12" s="155"/>
      <c r="E12" s="155"/>
      <c r="F12" s="155"/>
    </row>
    <row r="13" spans="1:6" x14ac:dyDescent="0.25">
      <c r="A13" s="67" t="s">
        <v>524</v>
      </c>
      <c r="B13" s="155"/>
      <c r="C13" s="155"/>
      <c r="D13" s="155"/>
      <c r="E13" s="155"/>
      <c r="F13" s="155"/>
    </row>
    <row r="14" spans="1:6" x14ac:dyDescent="0.25">
      <c r="A14" s="146" t="s">
        <v>525</v>
      </c>
      <c r="B14" s="155"/>
      <c r="C14" s="155"/>
      <c r="D14" s="155"/>
      <c r="E14" s="155"/>
      <c r="F14" s="155"/>
    </row>
    <row r="15" spans="1:6" x14ac:dyDescent="0.25">
      <c r="A15" s="67" t="s">
        <v>522</v>
      </c>
      <c r="B15" s="155"/>
      <c r="C15" s="155"/>
      <c r="D15" s="155"/>
      <c r="E15" s="155"/>
      <c r="F15" s="155"/>
    </row>
    <row r="16" spans="1:6" x14ac:dyDescent="0.25">
      <c r="A16" s="67" t="s">
        <v>523</v>
      </c>
      <c r="B16" s="156"/>
      <c r="C16" s="156"/>
      <c r="D16" s="156"/>
      <c r="E16" s="156"/>
      <c r="F16" s="156"/>
    </row>
    <row r="17" spans="1:6" x14ac:dyDescent="0.25">
      <c r="A17" s="67" t="s">
        <v>524</v>
      </c>
      <c r="B17" s="157"/>
      <c r="C17" s="157"/>
      <c r="D17" s="157"/>
      <c r="E17" s="157"/>
      <c r="F17" s="157"/>
    </row>
    <row r="18" spans="1:6" x14ac:dyDescent="0.25">
      <c r="A18" s="146" t="s">
        <v>526</v>
      </c>
      <c r="B18" s="157"/>
      <c r="C18" s="157"/>
      <c r="D18" s="157"/>
      <c r="E18" s="157"/>
      <c r="F18" s="157"/>
    </row>
    <row r="19" spans="1:6" x14ac:dyDescent="0.25">
      <c r="A19" s="146" t="s">
        <v>527</v>
      </c>
      <c r="B19" s="157"/>
      <c r="C19" s="157"/>
      <c r="D19" s="157"/>
      <c r="E19" s="157"/>
      <c r="F19" s="157"/>
    </row>
    <row r="20" spans="1:6" x14ac:dyDescent="0.25">
      <c r="A20" s="146" t="s">
        <v>528</v>
      </c>
      <c r="B20" s="158"/>
      <c r="C20" s="158"/>
      <c r="D20" s="158"/>
      <c r="E20" s="158"/>
      <c r="F20" s="158"/>
    </row>
    <row r="21" spans="1:6" x14ac:dyDescent="0.25">
      <c r="A21" s="146" t="s">
        <v>529</v>
      </c>
      <c r="B21" s="158"/>
      <c r="C21" s="158"/>
      <c r="D21" s="158"/>
      <c r="E21" s="158"/>
      <c r="F21" s="158"/>
    </row>
    <row r="22" spans="1:6" x14ac:dyDescent="0.25">
      <c r="A22" s="146" t="s">
        <v>530</v>
      </c>
      <c r="B22" s="158"/>
      <c r="C22" s="158"/>
      <c r="D22" s="158"/>
      <c r="E22" s="158"/>
      <c r="F22" s="158"/>
    </row>
    <row r="23" spans="1:6" x14ac:dyDescent="0.25">
      <c r="A23" s="146" t="s">
        <v>531</v>
      </c>
      <c r="B23" s="158"/>
      <c r="C23" s="158"/>
      <c r="D23" s="158"/>
      <c r="E23" s="158"/>
      <c r="F23" s="158"/>
    </row>
    <row r="24" spans="1:6" x14ac:dyDescent="0.25">
      <c r="A24" s="146" t="s">
        <v>532</v>
      </c>
      <c r="B24" s="150"/>
      <c r="C24" s="150"/>
      <c r="D24" s="150"/>
      <c r="E24" s="150"/>
      <c r="F24" s="150"/>
    </row>
    <row r="25" spans="1:6" x14ac:dyDescent="0.25">
      <c r="A25" s="146" t="s">
        <v>533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534</v>
      </c>
      <c r="B27" s="149"/>
      <c r="C27" s="149"/>
      <c r="D27" s="149"/>
      <c r="E27" s="149"/>
      <c r="F27" s="149"/>
    </row>
    <row r="28" spans="1:6" x14ac:dyDescent="0.25">
      <c r="A28" s="146" t="s">
        <v>535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536</v>
      </c>
      <c r="B30" s="53"/>
      <c r="C30" s="53"/>
      <c r="D30" s="53"/>
      <c r="E30" s="53"/>
      <c r="F30" s="53"/>
    </row>
    <row r="31" spans="1:6" x14ac:dyDescent="0.25">
      <c r="A31" s="154" t="s">
        <v>521</v>
      </c>
      <c r="B31" s="91"/>
      <c r="C31" s="91"/>
      <c r="D31" s="91"/>
      <c r="E31" s="91"/>
      <c r="F31" s="91"/>
    </row>
    <row r="32" spans="1:6" x14ac:dyDescent="0.25">
      <c r="A32" s="154" t="s">
        <v>525</v>
      </c>
      <c r="B32" s="91"/>
      <c r="C32" s="91"/>
      <c r="D32" s="91"/>
      <c r="E32" s="91"/>
      <c r="F32" s="91"/>
    </row>
    <row r="33" spans="1:6" x14ac:dyDescent="0.25">
      <c r="A33" s="154" t="s">
        <v>537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538</v>
      </c>
      <c r="B35" s="53"/>
      <c r="C35" s="53"/>
      <c r="D35" s="53"/>
      <c r="E35" s="53"/>
      <c r="F35" s="53"/>
    </row>
    <row r="36" spans="1:6" x14ac:dyDescent="0.25">
      <c r="A36" s="154" t="s">
        <v>539</v>
      </c>
      <c r="B36" s="53"/>
      <c r="C36" s="53"/>
      <c r="D36" s="53"/>
      <c r="E36" s="53"/>
      <c r="F36" s="53"/>
    </row>
    <row r="37" spans="1:6" x14ac:dyDescent="0.25">
      <c r="A37" s="154" t="s">
        <v>540</v>
      </c>
      <c r="B37" s="53"/>
      <c r="C37" s="53"/>
      <c r="D37" s="53"/>
      <c r="E37" s="53"/>
      <c r="F37" s="53"/>
    </row>
    <row r="38" spans="1:6" x14ac:dyDescent="0.25">
      <c r="A38" s="154" t="s">
        <v>541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542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543</v>
      </c>
      <c r="B42" s="53"/>
      <c r="C42" s="53"/>
      <c r="D42" s="53"/>
      <c r="E42" s="53"/>
      <c r="F42" s="53"/>
    </row>
    <row r="43" spans="1:6" x14ac:dyDescent="0.25">
      <c r="A43" s="154" t="s">
        <v>544</v>
      </c>
      <c r="B43" s="91"/>
      <c r="C43" s="91"/>
      <c r="D43" s="91"/>
      <c r="E43" s="91"/>
      <c r="F43" s="91"/>
    </row>
    <row r="44" spans="1:6" x14ac:dyDescent="0.25">
      <c r="A44" s="154" t="s">
        <v>545</v>
      </c>
      <c r="B44" s="91"/>
      <c r="C44" s="91"/>
      <c r="D44" s="91"/>
      <c r="E44" s="91"/>
      <c r="F44" s="91"/>
    </row>
    <row r="45" spans="1:6" x14ac:dyDescent="0.25">
      <c r="A45" s="154" t="s">
        <v>546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547</v>
      </c>
      <c r="B47" s="53"/>
      <c r="C47" s="53"/>
      <c r="D47" s="53"/>
      <c r="E47" s="53"/>
      <c r="F47" s="53"/>
    </row>
    <row r="48" spans="1:6" x14ac:dyDescent="0.25">
      <c r="A48" s="154" t="s">
        <v>545</v>
      </c>
      <c r="B48" s="91"/>
      <c r="C48" s="91"/>
      <c r="D48" s="91"/>
      <c r="E48" s="91"/>
      <c r="F48" s="91"/>
    </row>
    <row r="49" spans="1:6" x14ac:dyDescent="0.25">
      <c r="A49" s="154" t="s">
        <v>546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548</v>
      </c>
      <c r="B51" s="53"/>
      <c r="C51" s="53"/>
      <c r="D51" s="53"/>
      <c r="E51" s="53"/>
      <c r="F51" s="53"/>
    </row>
    <row r="52" spans="1:6" x14ac:dyDescent="0.25">
      <c r="A52" s="154" t="s">
        <v>545</v>
      </c>
      <c r="B52" s="91"/>
      <c r="C52" s="91"/>
      <c r="D52" s="91"/>
      <c r="E52" s="91"/>
      <c r="F52" s="91"/>
    </row>
    <row r="53" spans="1:6" x14ac:dyDescent="0.25">
      <c r="A53" s="154" t="s">
        <v>546</v>
      </c>
      <c r="B53" s="91"/>
      <c r="C53" s="91"/>
      <c r="D53" s="91"/>
      <c r="E53" s="91"/>
      <c r="F53" s="91"/>
    </row>
    <row r="54" spans="1:6" x14ac:dyDescent="0.25">
      <c r="A54" s="154" t="s">
        <v>549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550</v>
      </c>
      <c r="B56" s="53"/>
      <c r="C56" s="53"/>
      <c r="D56" s="53"/>
      <c r="E56" s="53"/>
      <c r="F56" s="53"/>
    </row>
    <row r="57" spans="1:6" x14ac:dyDescent="0.25">
      <c r="A57" s="154" t="s">
        <v>545</v>
      </c>
      <c r="B57" s="91"/>
      <c r="C57" s="91"/>
      <c r="D57" s="91"/>
      <c r="E57" s="91"/>
      <c r="F57" s="91"/>
    </row>
    <row r="58" spans="1:6" x14ac:dyDescent="0.25">
      <c r="A58" s="154" t="s">
        <v>546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551</v>
      </c>
      <c r="B60" s="53"/>
      <c r="C60" s="53"/>
      <c r="D60" s="53"/>
      <c r="E60" s="53"/>
      <c r="F60" s="53"/>
    </row>
    <row r="61" spans="1:6" x14ac:dyDescent="0.25">
      <c r="A61" s="154" t="s">
        <v>552</v>
      </c>
      <c r="B61" s="141"/>
      <c r="C61" s="141"/>
      <c r="D61" s="141"/>
      <c r="E61" s="141"/>
      <c r="F61" s="141"/>
    </row>
    <row r="62" spans="1:6" x14ac:dyDescent="0.25">
      <c r="A62" s="154" t="s">
        <v>553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554</v>
      </c>
      <c r="B64" s="141"/>
      <c r="C64" s="141"/>
      <c r="D64" s="141"/>
      <c r="E64" s="141"/>
      <c r="F64" s="141"/>
    </row>
    <row r="65" spans="1:6" x14ac:dyDescent="0.25">
      <c r="A65" s="154" t="s">
        <v>555</v>
      </c>
      <c r="B65" s="141"/>
      <c r="C65" s="141"/>
      <c r="D65" s="141"/>
      <c r="E65" s="141"/>
      <c r="F65" s="141"/>
    </row>
    <row r="66" spans="1:6" x14ac:dyDescent="0.25">
      <c r="A66" s="154" t="s">
        <v>556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7" t="s">
        <v>453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31" t="s">
        <v>454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455</v>
      </c>
      <c r="B5" s="132"/>
      <c r="C5" s="132"/>
      <c r="D5" s="132"/>
      <c r="E5" s="132"/>
      <c r="F5" s="132"/>
      <c r="G5" s="133"/>
    </row>
    <row r="6" spans="1:7" x14ac:dyDescent="0.25">
      <c r="A6" s="185" t="s">
        <v>499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83.25" customHeight="1" x14ac:dyDescent="0.25">
      <c r="A7" s="186"/>
      <c r="B7" s="70" t="s">
        <v>557</v>
      </c>
      <c r="C7" s="186"/>
      <c r="D7" s="186"/>
      <c r="E7" s="186"/>
      <c r="F7" s="186"/>
      <c r="G7" s="186"/>
    </row>
    <row r="8" spans="1:7" ht="30" x14ac:dyDescent="0.25">
      <c r="A8" s="71" t="s">
        <v>500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501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563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502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8" t="s">
        <v>482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455</v>
      </c>
      <c r="B5" s="114"/>
      <c r="C5" s="114"/>
      <c r="D5" s="114"/>
      <c r="E5" s="114"/>
      <c r="F5" s="114"/>
      <c r="G5" s="115"/>
    </row>
    <row r="6" spans="1:7" x14ac:dyDescent="0.25">
      <c r="A6" s="189" t="s">
        <v>568</v>
      </c>
      <c r="B6" s="36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57.75" customHeight="1" x14ac:dyDescent="0.25">
      <c r="A7" s="190"/>
      <c r="B7" s="37" t="s">
        <v>557</v>
      </c>
      <c r="C7" s="186"/>
      <c r="D7" s="186"/>
      <c r="E7" s="186"/>
      <c r="F7" s="186"/>
      <c r="G7" s="186"/>
    </row>
    <row r="8" spans="1:7" x14ac:dyDescent="0.25">
      <c r="A8" s="26" t="s">
        <v>484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487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571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494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487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571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493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496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8" t="s">
        <v>497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498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2" t="s">
        <v>499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f>+F5+1</f>
        <v>2022</v>
      </c>
    </row>
    <row r="6" spans="1:7" ht="32.25" x14ac:dyDescent="0.25">
      <c r="A6" s="169"/>
      <c r="B6" s="194"/>
      <c r="C6" s="194"/>
      <c r="D6" s="194"/>
      <c r="E6" s="194"/>
      <c r="F6" s="194"/>
      <c r="G6" s="37" t="s">
        <v>572</v>
      </c>
    </row>
    <row r="7" spans="1:7" x14ac:dyDescent="0.25">
      <c r="A7" s="62" t="s">
        <v>500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573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501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582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502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503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583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1" t="s">
        <v>584</v>
      </c>
      <c r="B39" s="191"/>
      <c r="C39" s="191"/>
      <c r="D39" s="191"/>
      <c r="E39" s="191"/>
      <c r="F39" s="191"/>
      <c r="G39" s="191"/>
    </row>
    <row r="40" spans="1:7" x14ac:dyDescent="0.25">
      <c r="A40" s="191" t="s">
        <v>585</v>
      </c>
      <c r="B40" s="191"/>
      <c r="C40" s="191"/>
      <c r="D40" s="191"/>
      <c r="E40" s="191"/>
      <c r="F40" s="191"/>
      <c r="G40" s="1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8" t="s">
        <v>506</v>
      </c>
      <c r="B1" s="188"/>
      <c r="C1" s="188"/>
      <c r="D1" s="188"/>
      <c r="E1" s="188"/>
      <c r="F1" s="188"/>
      <c r="G1" s="188"/>
    </row>
    <row r="2" spans="1:7" x14ac:dyDescent="0.25">
      <c r="A2" s="128" t="str">
        <f>'Formato 1'!A2</f>
        <v>Comisión Municipal de Cultura Física y Deporte de León, Guanajuato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507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5" t="s">
        <v>568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6">
        <v>2022</v>
      </c>
    </row>
    <row r="6" spans="1:7" ht="48.75" customHeight="1" x14ac:dyDescent="0.25">
      <c r="A6" s="196"/>
      <c r="B6" s="194"/>
      <c r="C6" s="194"/>
      <c r="D6" s="194"/>
      <c r="E6" s="194"/>
      <c r="F6" s="194"/>
      <c r="G6" s="37" t="s">
        <v>586</v>
      </c>
    </row>
    <row r="7" spans="1:7" x14ac:dyDescent="0.25">
      <c r="A7" s="26" t="s">
        <v>484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494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487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495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587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1" t="s">
        <v>584</v>
      </c>
      <c r="B32" s="191"/>
      <c r="C32" s="191"/>
      <c r="D32" s="191"/>
      <c r="E32" s="191"/>
      <c r="F32" s="191"/>
      <c r="G32" s="191"/>
    </row>
    <row r="33" spans="1:7" x14ac:dyDescent="0.25">
      <c r="A33" s="191" t="s">
        <v>585</v>
      </c>
      <c r="B33" s="191"/>
      <c r="C33" s="191"/>
      <c r="D33" s="191"/>
      <c r="E33" s="191"/>
      <c r="F33" s="191"/>
      <c r="G33" s="1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7" t="s">
        <v>510</v>
      </c>
      <c r="B1" s="197"/>
      <c r="C1" s="197"/>
      <c r="D1" s="197"/>
      <c r="E1" s="197"/>
      <c r="F1" s="197"/>
    </row>
    <row r="2" spans="1:6" ht="20.100000000000001" customHeight="1" x14ac:dyDescent="0.25">
      <c r="A2" s="110" t="str">
        <f>'Formato 1'!A2</f>
        <v>Comisión Municipal de Cultura Física y Deporte de León, Guanajuato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511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512</v>
      </c>
      <c r="C4" s="121" t="s">
        <v>513</v>
      </c>
      <c r="D4" s="121" t="s">
        <v>514</v>
      </c>
      <c r="E4" s="121" t="s">
        <v>515</v>
      </c>
      <c r="F4" s="121" t="s">
        <v>516</v>
      </c>
    </row>
    <row r="5" spans="1:6" ht="12.75" customHeight="1" x14ac:dyDescent="0.25">
      <c r="A5" s="18" t="s">
        <v>517</v>
      </c>
      <c r="B5" s="53"/>
      <c r="C5" s="53"/>
      <c r="D5" s="53"/>
      <c r="E5" s="53"/>
      <c r="F5" s="53"/>
    </row>
    <row r="6" spans="1:6" ht="30" x14ac:dyDescent="0.25">
      <c r="A6" s="59" t="s">
        <v>518</v>
      </c>
      <c r="B6" s="60"/>
      <c r="C6" s="60"/>
      <c r="D6" s="60"/>
      <c r="E6" s="60"/>
      <c r="F6" s="60"/>
    </row>
    <row r="7" spans="1:6" ht="15" x14ac:dyDescent="0.25">
      <c r="A7" s="59" t="s">
        <v>519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520</v>
      </c>
      <c r="B9" s="45"/>
      <c r="C9" s="45"/>
      <c r="D9" s="45"/>
      <c r="E9" s="45"/>
      <c r="F9" s="45"/>
    </row>
    <row r="10" spans="1:6" ht="15" x14ac:dyDescent="0.25">
      <c r="A10" s="59" t="s">
        <v>521</v>
      </c>
      <c r="B10" s="60"/>
      <c r="C10" s="60"/>
      <c r="D10" s="60"/>
      <c r="E10" s="60"/>
      <c r="F10" s="60"/>
    </row>
    <row r="11" spans="1:6" ht="15" x14ac:dyDescent="0.25">
      <c r="A11" s="80" t="s">
        <v>522</v>
      </c>
      <c r="B11" s="60"/>
      <c r="C11" s="60"/>
      <c r="D11" s="60"/>
      <c r="E11" s="60"/>
      <c r="F11" s="60"/>
    </row>
    <row r="12" spans="1:6" ht="15" x14ac:dyDescent="0.25">
      <c r="A12" s="80" t="s">
        <v>523</v>
      </c>
      <c r="B12" s="60"/>
      <c r="C12" s="60"/>
      <c r="D12" s="60"/>
      <c r="E12" s="60"/>
      <c r="F12" s="60"/>
    </row>
    <row r="13" spans="1:6" ht="15" x14ac:dyDescent="0.25">
      <c r="A13" s="80" t="s">
        <v>524</v>
      </c>
      <c r="B13" s="60"/>
      <c r="C13" s="60"/>
      <c r="D13" s="60"/>
      <c r="E13" s="60"/>
      <c r="F13" s="60"/>
    </row>
    <row r="14" spans="1:6" ht="15" x14ac:dyDescent="0.25">
      <c r="A14" s="59" t="s">
        <v>525</v>
      </c>
      <c r="B14" s="60"/>
      <c r="C14" s="60"/>
      <c r="D14" s="60"/>
      <c r="E14" s="60"/>
      <c r="F14" s="60"/>
    </row>
    <row r="15" spans="1:6" ht="15" x14ac:dyDescent="0.25">
      <c r="A15" s="80" t="s">
        <v>522</v>
      </c>
      <c r="B15" s="60"/>
      <c r="C15" s="60"/>
      <c r="D15" s="60"/>
      <c r="E15" s="60"/>
      <c r="F15" s="60"/>
    </row>
    <row r="16" spans="1:6" ht="15" x14ac:dyDescent="0.25">
      <c r="A16" s="80" t="s">
        <v>523</v>
      </c>
      <c r="B16" s="60"/>
      <c r="C16" s="60"/>
      <c r="D16" s="60"/>
      <c r="E16" s="60"/>
      <c r="F16" s="60"/>
    </row>
    <row r="17" spans="1:6" ht="15" x14ac:dyDescent="0.25">
      <c r="A17" s="80" t="s">
        <v>524</v>
      </c>
      <c r="B17" s="60"/>
      <c r="C17" s="60"/>
      <c r="D17" s="60"/>
      <c r="E17" s="60"/>
      <c r="F17" s="60"/>
    </row>
    <row r="18" spans="1:6" ht="15" x14ac:dyDescent="0.25">
      <c r="A18" s="59" t="s">
        <v>526</v>
      </c>
      <c r="B18" s="122"/>
      <c r="C18" s="60"/>
      <c r="D18" s="60"/>
      <c r="E18" s="60"/>
      <c r="F18" s="60"/>
    </row>
    <row r="19" spans="1:6" ht="15" x14ac:dyDescent="0.25">
      <c r="A19" s="59" t="s">
        <v>527</v>
      </c>
      <c r="B19" s="60"/>
      <c r="C19" s="60"/>
      <c r="D19" s="60"/>
      <c r="E19" s="60"/>
      <c r="F19" s="60"/>
    </row>
    <row r="20" spans="1:6" ht="30" x14ac:dyDescent="0.25">
      <c r="A20" s="59" t="s">
        <v>528</v>
      </c>
      <c r="B20" s="123"/>
      <c r="C20" s="123"/>
      <c r="D20" s="123"/>
      <c r="E20" s="123"/>
      <c r="F20" s="123"/>
    </row>
    <row r="21" spans="1:6" ht="30" x14ac:dyDescent="0.25">
      <c r="A21" s="59" t="s">
        <v>529</v>
      </c>
      <c r="B21" s="123"/>
      <c r="C21" s="123"/>
      <c r="D21" s="123"/>
      <c r="E21" s="123"/>
      <c r="F21" s="123"/>
    </row>
    <row r="22" spans="1:6" ht="30" x14ac:dyDescent="0.25">
      <c r="A22" s="59" t="s">
        <v>530</v>
      </c>
      <c r="B22" s="123"/>
      <c r="C22" s="123"/>
      <c r="D22" s="123"/>
      <c r="E22" s="123"/>
      <c r="F22" s="123"/>
    </row>
    <row r="23" spans="1:6" ht="15" x14ac:dyDescent="0.25">
      <c r="A23" s="59" t="s">
        <v>531</v>
      </c>
      <c r="B23" s="123"/>
      <c r="C23" s="123"/>
      <c r="D23" s="123"/>
      <c r="E23" s="123"/>
      <c r="F23" s="123"/>
    </row>
    <row r="24" spans="1:6" ht="15" x14ac:dyDescent="0.25">
      <c r="A24" s="59" t="s">
        <v>532</v>
      </c>
      <c r="B24" s="124"/>
      <c r="C24" s="60"/>
      <c r="D24" s="60"/>
      <c r="E24" s="60"/>
      <c r="F24" s="60"/>
    </row>
    <row r="25" spans="1:6" ht="15" x14ac:dyDescent="0.25">
      <c r="A25" s="59" t="s">
        <v>533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534</v>
      </c>
      <c r="B27" s="45"/>
      <c r="C27" s="45"/>
      <c r="D27" s="45"/>
      <c r="E27" s="45"/>
      <c r="F27" s="45"/>
    </row>
    <row r="28" spans="1:6" ht="15" x14ac:dyDescent="0.25">
      <c r="A28" s="59" t="s">
        <v>535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536</v>
      </c>
      <c r="B30" s="45"/>
      <c r="C30" s="45"/>
      <c r="D30" s="45"/>
      <c r="E30" s="45"/>
      <c r="F30" s="45"/>
    </row>
    <row r="31" spans="1:6" ht="15" x14ac:dyDescent="0.25">
      <c r="A31" s="59" t="s">
        <v>521</v>
      </c>
      <c r="B31" s="60"/>
      <c r="C31" s="60"/>
      <c r="D31" s="60"/>
      <c r="E31" s="60"/>
      <c r="F31" s="60"/>
    </row>
    <row r="32" spans="1:6" ht="15" x14ac:dyDescent="0.25">
      <c r="A32" s="59" t="s">
        <v>525</v>
      </c>
      <c r="B32" s="60"/>
      <c r="C32" s="60"/>
      <c r="D32" s="60"/>
      <c r="E32" s="60"/>
      <c r="F32" s="60"/>
    </row>
    <row r="33" spans="1:6" ht="15" x14ac:dyDescent="0.25">
      <c r="A33" s="59" t="s">
        <v>537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538</v>
      </c>
      <c r="B35" s="45"/>
      <c r="C35" s="45"/>
      <c r="D35" s="45"/>
      <c r="E35" s="45"/>
      <c r="F35" s="45"/>
    </row>
    <row r="36" spans="1:6" ht="15" x14ac:dyDescent="0.25">
      <c r="A36" s="59" t="s">
        <v>539</v>
      </c>
      <c r="B36" s="60"/>
      <c r="C36" s="60"/>
      <c r="D36" s="60"/>
      <c r="E36" s="60"/>
      <c r="F36" s="60"/>
    </row>
    <row r="37" spans="1:6" ht="15" x14ac:dyDescent="0.25">
      <c r="A37" s="59" t="s">
        <v>540</v>
      </c>
      <c r="B37" s="60"/>
      <c r="C37" s="60"/>
      <c r="D37" s="60"/>
      <c r="E37" s="60"/>
      <c r="F37" s="60"/>
    </row>
    <row r="38" spans="1:6" ht="15" x14ac:dyDescent="0.25">
      <c r="A38" s="59" t="s">
        <v>541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542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543</v>
      </c>
      <c r="B42" s="45"/>
      <c r="C42" s="45"/>
      <c r="D42" s="45"/>
      <c r="E42" s="45"/>
      <c r="F42" s="45"/>
    </row>
    <row r="43" spans="1:6" ht="15" x14ac:dyDescent="0.25">
      <c r="A43" s="59" t="s">
        <v>544</v>
      </c>
      <c r="B43" s="60"/>
      <c r="C43" s="60"/>
      <c r="D43" s="60"/>
      <c r="E43" s="60"/>
      <c r="F43" s="60"/>
    </row>
    <row r="44" spans="1:6" ht="15" x14ac:dyDescent="0.25">
      <c r="A44" s="59" t="s">
        <v>545</v>
      </c>
      <c r="B44" s="60"/>
      <c r="C44" s="60"/>
      <c r="D44" s="60"/>
      <c r="E44" s="60"/>
      <c r="F44" s="60"/>
    </row>
    <row r="45" spans="1:6" ht="15" x14ac:dyDescent="0.25">
      <c r="A45" s="59" t="s">
        <v>546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547</v>
      </c>
      <c r="B47" s="45"/>
      <c r="C47" s="45"/>
      <c r="D47" s="45"/>
      <c r="E47" s="45"/>
      <c r="F47" s="45"/>
    </row>
    <row r="48" spans="1:6" ht="15" x14ac:dyDescent="0.25">
      <c r="A48" s="59" t="s">
        <v>545</v>
      </c>
      <c r="B48" s="123"/>
      <c r="C48" s="123"/>
      <c r="D48" s="123"/>
      <c r="E48" s="123"/>
      <c r="F48" s="123"/>
    </row>
    <row r="49" spans="1:6" ht="15" x14ac:dyDescent="0.25">
      <c r="A49" s="59" t="s">
        <v>546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548</v>
      </c>
      <c r="B51" s="45"/>
      <c r="C51" s="45"/>
      <c r="D51" s="45"/>
      <c r="E51" s="45"/>
      <c r="F51" s="45"/>
    </row>
    <row r="52" spans="1:6" ht="15" x14ac:dyDescent="0.25">
      <c r="A52" s="59" t="s">
        <v>545</v>
      </c>
      <c r="B52" s="60"/>
      <c r="C52" s="60"/>
      <c r="D52" s="60"/>
      <c r="E52" s="60"/>
      <c r="F52" s="60"/>
    </row>
    <row r="53" spans="1:6" ht="15" x14ac:dyDescent="0.25">
      <c r="A53" s="59" t="s">
        <v>546</v>
      </c>
      <c r="B53" s="60"/>
      <c r="C53" s="60"/>
      <c r="D53" s="60"/>
      <c r="E53" s="60"/>
      <c r="F53" s="60"/>
    </row>
    <row r="54" spans="1:6" ht="15" x14ac:dyDescent="0.25">
      <c r="A54" s="59" t="s">
        <v>549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550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545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546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551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552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553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554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555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556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zoomScale="75" zoomScaleNormal="75" workbookViewId="0">
      <selection activeCell="D40" sqref="D4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1" t="s">
        <v>124</v>
      </c>
      <c r="B1" s="162"/>
      <c r="C1" s="162"/>
      <c r="D1" s="162"/>
      <c r="E1" s="162"/>
      <c r="F1" s="162"/>
      <c r="G1" s="162"/>
      <c r="H1" s="163"/>
    </row>
    <row r="2" spans="1:8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30 de Septiembre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6824271.3899999997</v>
      </c>
      <c r="C18" s="108"/>
      <c r="D18" s="108"/>
      <c r="E18" s="108"/>
      <c r="F18" s="4">
        <v>13400200.029999999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f t="shared" ref="B20:H20" si="3">B8+B18</f>
        <v>6824271.3899999997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13400200.029999999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4" t="s">
        <v>154</v>
      </c>
      <c r="B33" s="164"/>
      <c r="C33" s="164"/>
      <c r="D33" s="164"/>
      <c r="E33" s="164"/>
      <c r="F33" s="164"/>
      <c r="G33" s="164"/>
      <c r="H33" s="164"/>
    </row>
    <row r="34" spans="1:8" ht="14.45" customHeight="1" x14ac:dyDescent="0.25">
      <c r="A34" s="164"/>
      <c r="B34" s="164"/>
      <c r="C34" s="164"/>
      <c r="D34" s="164"/>
      <c r="E34" s="164"/>
      <c r="F34" s="164"/>
      <c r="G34" s="164"/>
      <c r="H34" s="164"/>
    </row>
    <row r="35" spans="1:8" ht="14.45" customHeight="1" x14ac:dyDescent="0.25">
      <c r="A35" s="164"/>
      <c r="B35" s="164"/>
      <c r="C35" s="164"/>
      <c r="D35" s="164"/>
      <c r="E35" s="164"/>
      <c r="F35" s="164"/>
      <c r="G35" s="164"/>
      <c r="H35" s="164"/>
    </row>
    <row r="36" spans="1:8" ht="14.45" customHeight="1" x14ac:dyDescent="0.25">
      <c r="A36" s="164"/>
      <c r="B36" s="164"/>
      <c r="C36" s="164"/>
      <c r="D36" s="164"/>
      <c r="E36" s="164"/>
      <c r="F36" s="164"/>
      <c r="G36" s="164"/>
      <c r="H36" s="164"/>
    </row>
    <row r="37" spans="1:8" ht="14.45" customHeight="1" x14ac:dyDescent="0.25">
      <c r="A37" s="164"/>
      <c r="B37" s="164"/>
      <c r="C37" s="164"/>
      <c r="D37" s="164"/>
      <c r="E37" s="164"/>
      <c r="F37" s="164"/>
      <c r="G37" s="164"/>
      <c r="H37" s="164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4" orientation="landscape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zoomScale="75" zoomScaleNormal="75" workbookViewId="0">
      <selection activeCell="H13" sqref="H1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1" t="s">
        <v>165</v>
      </c>
      <c r="B1" s="162"/>
      <c r="C1" s="162"/>
      <c r="D1" s="162"/>
      <c r="E1" s="162"/>
      <c r="F1" s="162"/>
      <c r="G1" s="162"/>
      <c r="H1" s="162"/>
      <c r="I1" s="162"/>
      <c r="J1" s="162"/>
      <c r="K1" s="163"/>
    </row>
    <row r="2" spans="1:11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632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1" t="s">
        <v>189</v>
      </c>
      <c r="B1" s="162"/>
      <c r="C1" s="162"/>
      <c r="D1" s="163"/>
    </row>
    <row r="2" spans="1:4" x14ac:dyDescent="0.25">
      <c r="A2" s="110" t="str">
        <f>'Formato 1'!A2</f>
        <v>Comisión Municipal de Cultura Física y Deporte de León, Guanajuato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tr">
        <f>'Formato 3'!A4</f>
        <v>Del 1 de Enero al 30 de Septiembre de 2025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168429557.94999999</v>
      </c>
      <c r="C8" s="14">
        <f>SUM(C9:C11)</f>
        <v>165368002.11000001</v>
      </c>
      <c r="D8" s="14">
        <f>SUM(D9:D11)</f>
        <v>165368002.11000001</v>
      </c>
    </row>
    <row r="9" spans="1:4" x14ac:dyDescent="0.25">
      <c r="A9" s="58" t="s">
        <v>195</v>
      </c>
      <c r="B9" s="94">
        <v>168429557.94999999</v>
      </c>
      <c r="C9" s="94">
        <v>165368002.11000001</v>
      </c>
      <c r="D9" s="94">
        <v>165368002.11000001</v>
      </c>
    </row>
    <row r="10" spans="1:4" x14ac:dyDescent="0.25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f>B14+B15</f>
        <v>168429557.94999999</v>
      </c>
      <c r="C13" s="14">
        <f>C14+C15</f>
        <v>147933077.93000001</v>
      </c>
      <c r="D13" s="14">
        <f>D14+D15</f>
        <v>142707941.12</v>
      </c>
    </row>
    <row r="14" spans="1:4" x14ac:dyDescent="0.25">
      <c r="A14" s="58" t="s">
        <v>199</v>
      </c>
      <c r="B14" s="94">
        <v>168429557.94999999</v>
      </c>
      <c r="C14" s="94">
        <f>162152027.36-14218949.43</f>
        <v>147933077.93000001</v>
      </c>
      <c r="D14" s="94">
        <f>155914645.57-13206704.45</f>
        <v>142707941.12</v>
      </c>
    </row>
    <row r="15" spans="1:4" x14ac:dyDescent="0.25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f>C18+C19</f>
        <v>14218949.430000002</v>
      </c>
      <c r="D17" s="14">
        <f>D18+D19</f>
        <v>13206704.449999999</v>
      </c>
    </row>
    <row r="18" spans="1:4" x14ac:dyDescent="0.25">
      <c r="A18" s="58" t="s">
        <v>202</v>
      </c>
      <c r="B18" s="16">
        <v>0</v>
      </c>
      <c r="C18" s="47">
        <v>14218949.430000002</v>
      </c>
      <c r="D18" s="47">
        <v>13206704.449999999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f>B8-B13+B17</f>
        <v>0</v>
      </c>
      <c r="C21" s="14">
        <f>C8-C13+C17</f>
        <v>31653873.610000007</v>
      </c>
      <c r="D21" s="14">
        <f>D8-D13+D17</f>
        <v>35866765.440000013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f>B21-B11</f>
        <v>0</v>
      </c>
      <c r="C23" s="14">
        <f>C21-C11</f>
        <v>31653873.610000007</v>
      </c>
      <c r="D23" s="14">
        <f>D21-D11</f>
        <v>35866765.440000013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17434924.180000007</v>
      </c>
      <c r="D25" s="14">
        <f>D23-D17</f>
        <v>22660060.990000013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17434924.180000007</v>
      </c>
      <c r="D33" s="4">
        <f>D25+D29</f>
        <v>22660060.990000013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f>B9</f>
        <v>168429557.94999999</v>
      </c>
      <c r="C48" s="96">
        <f>C9</f>
        <v>165368002.11000001</v>
      </c>
      <c r="D48" s="96">
        <f>D9</f>
        <v>165368002.11000001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f>B14</f>
        <v>168429557.94999999</v>
      </c>
      <c r="C53" s="47">
        <f>C14</f>
        <v>147933077.93000001</v>
      </c>
      <c r="D53" s="47">
        <f>D14</f>
        <v>142707941.12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>
        <v>0</v>
      </c>
      <c r="C55" s="47">
        <f>C18</f>
        <v>14218949.430000002</v>
      </c>
      <c r="D55" s="47">
        <f>D18</f>
        <v>13206704.449999999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f>B48+B49-B53+B55</f>
        <v>0</v>
      </c>
      <c r="C57" s="4">
        <f>C48+C49-C53+C55</f>
        <v>31653873.610000007</v>
      </c>
      <c r="D57" s="4">
        <f>D48+D49-D53+D55</f>
        <v>35866765.440000013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31653873.610000007</v>
      </c>
      <c r="D59" s="4">
        <f>D57-D49</f>
        <v>35866765.440000013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  <ignoredErrors>
    <ignoredError sqref="B8:D8 B29:D32 B37:D44 B48:D49 B63:D74 B10:D12 B15:D17 B13 B19:D22 B18 B33 D33 B58:D59 B57 D57 B51:D56 B50 B25:C25 B24:D24 B23:C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zoomScale="75" zoomScaleNormal="75" workbookViewId="0">
      <selection activeCell="B41" sqref="B4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1" t="s">
        <v>230</v>
      </c>
      <c r="B1" s="162"/>
      <c r="C1" s="162"/>
      <c r="D1" s="162"/>
      <c r="E1" s="162"/>
      <c r="F1" s="162"/>
      <c r="G1" s="163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231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Septiembre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5" t="s">
        <v>232</v>
      </c>
      <c r="B6" s="167" t="s">
        <v>233</v>
      </c>
      <c r="C6" s="167"/>
      <c r="D6" s="167"/>
      <c r="E6" s="167"/>
      <c r="F6" s="167"/>
      <c r="G6" s="167" t="s">
        <v>234</v>
      </c>
    </row>
    <row r="7" spans="1:7" ht="30" x14ac:dyDescent="0.25">
      <c r="A7" s="166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7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246</v>
      </c>
      <c r="B15" s="47">
        <v>101399955.95</v>
      </c>
      <c r="C15" s="47">
        <v>-441105.52</v>
      </c>
      <c r="D15" s="47">
        <v>100958850.43000001</v>
      </c>
      <c r="E15" s="47">
        <v>72548214.150000006</v>
      </c>
      <c r="F15" s="47">
        <v>72548214.150000006</v>
      </c>
      <c r="G15" s="47">
        <v>-28851741.800000001</v>
      </c>
    </row>
    <row r="16" spans="1:7" x14ac:dyDescent="0.25">
      <c r="A16" s="92" t="s">
        <v>247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259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265</v>
      </c>
      <c r="B34" s="47">
        <v>67029602</v>
      </c>
      <c r="C34" s="47">
        <v>40208830.149999999</v>
      </c>
      <c r="D34" s="47">
        <v>107238432.15000001</v>
      </c>
      <c r="E34" s="47">
        <v>92819787.959999993</v>
      </c>
      <c r="F34" s="47">
        <v>92819787.959999993</v>
      </c>
      <c r="G34" s="47">
        <v>25790185.960000001</v>
      </c>
    </row>
    <row r="35" spans="1:7" ht="14.45" customHeight="1" x14ac:dyDescent="0.25">
      <c r="A35" s="58" t="s">
        <v>266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268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f t="shared" ref="B41:G41" si="7">SUM(B9,B10,B11,B12,B13,B14,B15,B16,B28,B34,B35,B37)</f>
        <v>168429557.94999999</v>
      </c>
      <c r="C41" s="4">
        <f t="shared" si="7"/>
        <v>39767724.629999995</v>
      </c>
      <c r="D41" s="4">
        <f t="shared" si="7"/>
        <v>208197282.58000001</v>
      </c>
      <c r="E41" s="4">
        <f t="shared" si="7"/>
        <v>165368002.11000001</v>
      </c>
      <c r="F41" s="4">
        <f t="shared" si="7"/>
        <v>165368002.11000001</v>
      </c>
      <c r="G41" s="4">
        <f t="shared" si="7"/>
        <v>-3061555.84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283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288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18917258.469999999</v>
      </c>
      <c r="D67" s="4">
        <f t="shared" si="15"/>
        <v>18917258.469999999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295</v>
      </c>
      <c r="B68" s="47">
        <v>0</v>
      </c>
      <c r="C68" s="47">
        <v>18917258.469999999</v>
      </c>
      <c r="D68" s="47">
        <v>18917258.469999999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f t="shared" ref="B70:G70" si="16">B41+B65+B67</f>
        <v>168429557.94999999</v>
      </c>
      <c r="C70" s="4">
        <f t="shared" si="16"/>
        <v>58684983.099999994</v>
      </c>
      <c r="D70" s="4">
        <f t="shared" si="16"/>
        <v>227114541.05000001</v>
      </c>
      <c r="E70" s="4">
        <f t="shared" si="16"/>
        <v>165368002.11000001</v>
      </c>
      <c r="F70" s="4">
        <f t="shared" si="16"/>
        <v>165368002.11000001</v>
      </c>
      <c r="G70" s="4">
        <f t="shared" si="16"/>
        <v>-3061555.84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59055118110236227" right="0.59055118110236227" top="0.74803149606299213" bottom="0.74803149606299213" header="0.31496062992125984" footer="0.31496062992125984"/>
  <pageSetup scale="42" fitToHeight="2" orientation="portrait" r:id="rId1"/>
  <ignoredErrors>
    <ignoredError sqref="B16:F27 B29:F33 B60:F67 G9:G14 G60:G76 G55:G58 G38:G53 B35:F58 B69:F75 B68 E68:F6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zoomScale="75" zoomScaleNormal="75" workbookViewId="0">
      <selection activeCell="C36" sqref="C3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0" t="s">
        <v>301</v>
      </c>
      <c r="B1" s="162"/>
      <c r="C1" s="162"/>
      <c r="D1" s="162"/>
      <c r="E1" s="162"/>
      <c r="F1" s="162"/>
      <c r="G1" s="163"/>
    </row>
    <row r="2" spans="1:7" x14ac:dyDescent="0.25">
      <c r="A2" s="125" t="str">
        <f>'Formato 1'!A2</f>
        <v>Comisión Municipal de Cultura Física y Deporte de León, Guanajuato</v>
      </c>
      <c r="B2" s="125"/>
      <c r="C2" s="125"/>
      <c r="D2" s="125"/>
      <c r="E2" s="125"/>
      <c r="F2" s="125"/>
      <c r="G2" s="125"/>
    </row>
    <row r="3" spans="1:7" x14ac:dyDescent="0.25">
      <c r="A3" s="126" t="s">
        <v>302</v>
      </c>
      <c r="B3" s="126"/>
      <c r="C3" s="126"/>
      <c r="D3" s="126"/>
      <c r="E3" s="126"/>
      <c r="F3" s="126"/>
      <c r="G3" s="126"/>
    </row>
    <row r="4" spans="1:7" x14ac:dyDescent="0.25">
      <c r="A4" s="126" t="s">
        <v>303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Septiembre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8" t="s">
        <v>6</v>
      </c>
      <c r="B7" s="168" t="s">
        <v>304</v>
      </c>
      <c r="C7" s="168"/>
      <c r="D7" s="168"/>
      <c r="E7" s="168"/>
      <c r="F7" s="168"/>
      <c r="G7" s="169" t="s">
        <v>305</v>
      </c>
    </row>
    <row r="8" spans="1:7" ht="30" x14ac:dyDescent="0.25">
      <c r="A8" s="168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68"/>
    </row>
    <row r="9" spans="1:7" x14ac:dyDescent="0.25">
      <c r="A9" s="27" t="s">
        <v>310</v>
      </c>
      <c r="B9" s="83">
        <f t="shared" ref="B9:G9" si="0">SUM(B10,B18,B28,B38,B48,B58,B62,B71,B75)</f>
        <v>168429557.95000002</v>
      </c>
      <c r="C9" s="83">
        <f t="shared" si="0"/>
        <v>58684983.099999994</v>
      </c>
      <c r="D9" s="83">
        <f t="shared" si="0"/>
        <v>227114541.05000001</v>
      </c>
      <c r="E9" s="83">
        <f t="shared" si="0"/>
        <v>162152027.36000001</v>
      </c>
      <c r="F9" s="83">
        <f t="shared" si="0"/>
        <v>155914645.56999999</v>
      </c>
      <c r="G9" s="83">
        <f t="shared" si="0"/>
        <v>64962513.689999998</v>
      </c>
    </row>
    <row r="10" spans="1:7" x14ac:dyDescent="0.25">
      <c r="A10" s="84" t="s">
        <v>311</v>
      </c>
      <c r="B10" s="83">
        <f t="shared" ref="B10:G10" si="1">SUM(B11:B17)</f>
        <v>72312536.840000004</v>
      </c>
      <c r="C10" s="83">
        <f t="shared" si="1"/>
        <v>5.8207660913467407E-11</v>
      </c>
      <c r="D10" s="83">
        <f t="shared" si="1"/>
        <v>72312536.840000004</v>
      </c>
      <c r="E10" s="83">
        <f t="shared" si="1"/>
        <v>49381376.040000007</v>
      </c>
      <c r="F10" s="83">
        <f t="shared" si="1"/>
        <v>49381376.040000007</v>
      </c>
      <c r="G10" s="83">
        <f t="shared" si="1"/>
        <v>22931160.800000001</v>
      </c>
    </row>
    <row r="11" spans="1:7" x14ac:dyDescent="0.25">
      <c r="A11" s="85" t="s">
        <v>312</v>
      </c>
      <c r="B11" s="75">
        <v>25935721.760000002</v>
      </c>
      <c r="C11" s="75">
        <v>16448.18</v>
      </c>
      <c r="D11" s="75">
        <v>25952169.940000001</v>
      </c>
      <c r="E11" s="75">
        <v>17929281.440000001</v>
      </c>
      <c r="F11" s="75">
        <v>17929281.440000001</v>
      </c>
      <c r="G11" s="75">
        <v>8022888.5</v>
      </c>
    </row>
    <row r="12" spans="1:7" x14ac:dyDescent="0.25">
      <c r="A12" s="85" t="s">
        <v>313</v>
      </c>
      <c r="B12" s="75">
        <v>9604754.6099999994</v>
      </c>
      <c r="C12" s="75">
        <v>-392844.79</v>
      </c>
      <c r="D12" s="75">
        <v>9211909.8200000003</v>
      </c>
      <c r="E12" s="75">
        <v>6339840.4100000001</v>
      </c>
      <c r="F12" s="75">
        <v>6339840.4100000001</v>
      </c>
      <c r="G12" s="75">
        <v>2872069.41</v>
      </c>
    </row>
    <row r="13" spans="1:7" x14ac:dyDescent="0.25">
      <c r="A13" s="85" t="s">
        <v>314</v>
      </c>
      <c r="B13" s="75">
        <v>6033267.3799999999</v>
      </c>
      <c r="C13" s="75">
        <v>1031632.03</v>
      </c>
      <c r="D13" s="75">
        <v>7064899.4100000001</v>
      </c>
      <c r="E13" s="75">
        <v>4953381.92</v>
      </c>
      <c r="F13" s="75">
        <v>4953381.92</v>
      </c>
      <c r="G13" s="75">
        <v>2111517.4900000002</v>
      </c>
    </row>
    <row r="14" spans="1:7" x14ac:dyDescent="0.25">
      <c r="A14" s="85" t="s">
        <v>315</v>
      </c>
      <c r="B14" s="75">
        <v>10006250.34</v>
      </c>
      <c r="C14" s="75">
        <v>-201507.71</v>
      </c>
      <c r="D14" s="75">
        <v>9804742.6300000008</v>
      </c>
      <c r="E14" s="75">
        <v>6542420.1100000003</v>
      </c>
      <c r="F14" s="75">
        <v>6542420.1100000003</v>
      </c>
      <c r="G14" s="75">
        <v>3262322.52</v>
      </c>
    </row>
    <row r="15" spans="1:7" x14ac:dyDescent="0.25">
      <c r="A15" s="85" t="s">
        <v>316</v>
      </c>
      <c r="B15" s="75">
        <v>20060921.940000001</v>
      </c>
      <c r="C15" s="75">
        <v>48506.18</v>
      </c>
      <c r="D15" s="75">
        <v>20109428.120000001</v>
      </c>
      <c r="E15" s="75">
        <v>13616452.16</v>
      </c>
      <c r="F15" s="75">
        <v>13616452.16</v>
      </c>
      <c r="G15" s="75">
        <v>6492975.96</v>
      </c>
    </row>
    <row r="16" spans="1:7" x14ac:dyDescent="0.25">
      <c r="A16" s="85" t="s">
        <v>317</v>
      </c>
      <c r="B16" s="75">
        <v>671620.81</v>
      </c>
      <c r="C16" s="75">
        <v>-502233.89</v>
      </c>
      <c r="D16" s="75">
        <v>169386.92</v>
      </c>
      <c r="E16" s="75">
        <v>0</v>
      </c>
      <c r="F16" s="75">
        <v>0</v>
      </c>
      <c r="G16" s="75">
        <v>169386.92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319</v>
      </c>
      <c r="B18" s="83">
        <f t="shared" ref="B18:G18" si="2">SUM(B19:B27)</f>
        <v>19588072.399999999</v>
      </c>
      <c r="C18" s="83">
        <f t="shared" si="2"/>
        <v>7974109.3599999994</v>
      </c>
      <c r="D18" s="83">
        <f t="shared" si="2"/>
        <v>27562181.760000002</v>
      </c>
      <c r="E18" s="83">
        <f t="shared" si="2"/>
        <v>18370940.259999998</v>
      </c>
      <c r="F18" s="83">
        <f t="shared" si="2"/>
        <v>16839436.989999998</v>
      </c>
      <c r="G18" s="83">
        <f t="shared" si="2"/>
        <v>9191241.5</v>
      </c>
    </row>
    <row r="19" spans="1:7" x14ac:dyDescent="0.25">
      <c r="A19" s="85" t="s">
        <v>320</v>
      </c>
      <c r="B19" s="75">
        <v>1649467.42</v>
      </c>
      <c r="C19" s="75">
        <v>1775721.8</v>
      </c>
      <c r="D19" s="75">
        <v>3425189.22</v>
      </c>
      <c r="E19" s="75">
        <v>2049893.97</v>
      </c>
      <c r="F19" s="75">
        <v>2029812.65</v>
      </c>
      <c r="G19" s="75">
        <v>1375295.25</v>
      </c>
    </row>
    <row r="20" spans="1:7" x14ac:dyDescent="0.25">
      <c r="A20" s="85" t="s">
        <v>321</v>
      </c>
      <c r="B20" s="75">
        <v>420410</v>
      </c>
      <c r="C20" s="75">
        <v>-31973.71</v>
      </c>
      <c r="D20" s="75">
        <v>388436.29</v>
      </c>
      <c r="E20" s="75">
        <v>236538.96</v>
      </c>
      <c r="F20" s="75">
        <v>230542.71</v>
      </c>
      <c r="G20" s="75">
        <v>151897.32999999999</v>
      </c>
    </row>
    <row r="21" spans="1:7" x14ac:dyDescent="0.25">
      <c r="A21" s="85" t="s">
        <v>322</v>
      </c>
      <c r="B21" s="75">
        <v>86500</v>
      </c>
      <c r="C21" s="75">
        <v>-65000</v>
      </c>
      <c r="D21" s="75">
        <v>21500</v>
      </c>
      <c r="E21" s="75">
        <v>0</v>
      </c>
      <c r="F21" s="75">
        <v>0</v>
      </c>
      <c r="G21" s="75">
        <v>21500</v>
      </c>
    </row>
    <row r="22" spans="1:7" x14ac:dyDescent="0.25">
      <c r="A22" s="85" t="s">
        <v>323</v>
      </c>
      <c r="B22" s="75">
        <v>3780035.86</v>
      </c>
      <c r="C22" s="75">
        <v>592278.76</v>
      </c>
      <c r="D22" s="75">
        <v>4372314.62</v>
      </c>
      <c r="E22" s="75">
        <v>2441260.06</v>
      </c>
      <c r="F22" s="75">
        <v>1991998.39</v>
      </c>
      <c r="G22" s="75">
        <v>1931054.56</v>
      </c>
    </row>
    <row r="23" spans="1:7" x14ac:dyDescent="0.25">
      <c r="A23" s="85" t="s">
        <v>324</v>
      </c>
      <c r="B23" s="75">
        <v>6008130.2400000002</v>
      </c>
      <c r="C23" s="75">
        <v>-1187002.43</v>
      </c>
      <c r="D23" s="75">
        <v>4821127.8099999996</v>
      </c>
      <c r="E23" s="75">
        <v>3335844.03</v>
      </c>
      <c r="F23" s="75">
        <v>2752253.9</v>
      </c>
      <c r="G23" s="75">
        <v>1485283.78</v>
      </c>
    </row>
    <row r="24" spans="1:7" x14ac:dyDescent="0.25">
      <c r="A24" s="85" t="s">
        <v>325</v>
      </c>
      <c r="B24" s="75">
        <v>939980</v>
      </c>
      <c r="C24" s="75">
        <v>-74566.03</v>
      </c>
      <c r="D24" s="75">
        <v>865413.97</v>
      </c>
      <c r="E24" s="75">
        <v>575386.28</v>
      </c>
      <c r="F24" s="75">
        <v>526335.44999999995</v>
      </c>
      <c r="G24" s="75">
        <v>290027.69</v>
      </c>
    </row>
    <row r="25" spans="1:7" x14ac:dyDescent="0.25">
      <c r="A25" s="85" t="s">
        <v>326</v>
      </c>
      <c r="B25" s="75">
        <v>5836735.25</v>
      </c>
      <c r="C25" s="75">
        <v>6688298.6200000001</v>
      </c>
      <c r="D25" s="75">
        <v>12525033.869999999</v>
      </c>
      <c r="E25" s="75">
        <v>9214243.4399999995</v>
      </c>
      <c r="F25" s="75">
        <v>8821748.8100000005</v>
      </c>
      <c r="G25" s="75">
        <v>3310790.43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328</v>
      </c>
      <c r="B27" s="75">
        <v>866813.63</v>
      </c>
      <c r="C27" s="75">
        <v>276352.34999999998</v>
      </c>
      <c r="D27" s="75">
        <v>1143165.98</v>
      </c>
      <c r="E27" s="75">
        <v>517773.52</v>
      </c>
      <c r="F27" s="75">
        <v>486745.08</v>
      </c>
      <c r="G27" s="75">
        <v>625392.46</v>
      </c>
    </row>
    <row r="28" spans="1:7" x14ac:dyDescent="0.25">
      <c r="A28" s="84" t="s">
        <v>329</v>
      </c>
      <c r="B28" s="83">
        <f t="shared" ref="B28:G28" si="3">SUM(B29:B37)</f>
        <v>46761555.469999999</v>
      </c>
      <c r="C28" s="83">
        <f t="shared" si="3"/>
        <v>42451836.889999993</v>
      </c>
      <c r="D28" s="83">
        <f t="shared" si="3"/>
        <v>89213392.359999999</v>
      </c>
      <c r="E28" s="83">
        <f t="shared" si="3"/>
        <v>65135964.580000006</v>
      </c>
      <c r="F28" s="83">
        <f t="shared" si="3"/>
        <v>60481389.970000006</v>
      </c>
      <c r="G28" s="83">
        <f t="shared" si="3"/>
        <v>24077427.779999997</v>
      </c>
    </row>
    <row r="29" spans="1:7" x14ac:dyDescent="0.25">
      <c r="A29" s="85" t="s">
        <v>330</v>
      </c>
      <c r="B29" s="75">
        <v>10919773.939999999</v>
      </c>
      <c r="C29" s="75">
        <v>359495.54</v>
      </c>
      <c r="D29" s="75">
        <v>11279269.48</v>
      </c>
      <c r="E29" s="75">
        <v>7994254.9900000002</v>
      </c>
      <c r="F29" s="75">
        <v>7662584.0599999996</v>
      </c>
      <c r="G29" s="75">
        <v>3285014.49</v>
      </c>
    </row>
    <row r="30" spans="1:7" x14ac:dyDescent="0.25">
      <c r="A30" s="85" t="s">
        <v>331</v>
      </c>
      <c r="B30" s="75">
        <v>3158383.5</v>
      </c>
      <c r="C30" s="75">
        <v>7485988.7999999998</v>
      </c>
      <c r="D30" s="75">
        <v>10644372.300000001</v>
      </c>
      <c r="E30" s="75">
        <v>7838752.6200000001</v>
      </c>
      <c r="F30" s="75">
        <v>7041478.29</v>
      </c>
      <c r="G30" s="75">
        <v>2805619.68</v>
      </c>
    </row>
    <row r="31" spans="1:7" x14ac:dyDescent="0.25">
      <c r="A31" s="85" t="s">
        <v>332</v>
      </c>
      <c r="B31" s="75">
        <v>19195338.969999999</v>
      </c>
      <c r="C31" s="75">
        <v>4620471.67</v>
      </c>
      <c r="D31" s="75">
        <v>23815810.640000001</v>
      </c>
      <c r="E31" s="75">
        <v>16227076.710000001</v>
      </c>
      <c r="F31" s="75">
        <v>14778316.189999999</v>
      </c>
      <c r="G31" s="75">
        <v>7588733.9299999997</v>
      </c>
    </row>
    <row r="32" spans="1:7" x14ac:dyDescent="0.25">
      <c r="A32" s="85" t="s">
        <v>333</v>
      </c>
      <c r="B32" s="75">
        <v>1062523.3799999999</v>
      </c>
      <c r="C32" s="75">
        <v>271334.43</v>
      </c>
      <c r="D32" s="75">
        <v>1333857.81</v>
      </c>
      <c r="E32" s="75">
        <v>924515.47</v>
      </c>
      <c r="F32" s="75">
        <v>812018.84</v>
      </c>
      <c r="G32" s="75">
        <v>409342.34</v>
      </c>
    </row>
    <row r="33" spans="1:7" ht="14.45" customHeight="1" x14ac:dyDescent="0.25">
      <c r="A33" s="85" t="s">
        <v>334</v>
      </c>
      <c r="B33" s="75">
        <v>5075797.38</v>
      </c>
      <c r="C33" s="75">
        <v>2333625.94</v>
      </c>
      <c r="D33" s="75">
        <v>7409423.3200000003</v>
      </c>
      <c r="E33" s="75">
        <v>4296709.74</v>
      </c>
      <c r="F33" s="75">
        <v>3817691.29</v>
      </c>
      <c r="G33" s="75">
        <v>3112713.58</v>
      </c>
    </row>
    <row r="34" spans="1:7" ht="14.45" customHeight="1" x14ac:dyDescent="0.25">
      <c r="A34" s="85" t="s">
        <v>335</v>
      </c>
      <c r="B34" s="75">
        <v>2471055.56</v>
      </c>
      <c r="C34" s="75">
        <v>2995755.47</v>
      </c>
      <c r="D34" s="75">
        <v>5466811.0300000003</v>
      </c>
      <c r="E34" s="75">
        <v>2746242.51</v>
      </c>
      <c r="F34" s="75">
        <v>1761217.41</v>
      </c>
      <c r="G34" s="75">
        <v>2720568.52</v>
      </c>
    </row>
    <row r="35" spans="1:7" ht="14.45" customHeight="1" x14ac:dyDescent="0.25">
      <c r="A35" s="85" t="s">
        <v>336</v>
      </c>
      <c r="B35" s="75">
        <v>1198201.55</v>
      </c>
      <c r="C35" s="75">
        <v>7616432.4900000002</v>
      </c>
      <c r="D35" s="75">
        <v>8814634.0399999991</v>
      </c>
      <c r="E35" s="75">
        <v>6879824.9500000002</v>
      </c>
      <c r="F35" s="75">
        <v>6870318.9500000002</v>
      </c>
      <c r="G35" s="75">
        <v>1934809.09</v>
      </c>
    </row>
    <row r="36" spans="1:7" ht="14.45" customHeight="1" x14ac:dyDescent="0.25">
      <c r="A36" s="85" t="s">
        <v>337</v>
      </c>
      <c r="B36" s="75">
        <v>1971600</v>
      </c>
      <c r="C36" s="75">
        <v>8360732.5499999998</v>
      </c>
      <c r="D36" s="75">
        <v>10332332.550000001</v>
      </c>
      <c r="E36" s="75">
        <v>8776719.7799999993</v>
      </c>
      <c r="F36" s="75">
        <v>8285897.1299999999</v>
      </c>
      <c r="G36" s="75">
        <v>1555612.77</v>
      </c>
    </row>
    <row r="37" spans="1:7" ht="14.45" customHeight="1" x14ac:dyDescent="0.25">
      <c r="A37" s="85" t="s">
        <v>338</v>
      </c>
      <c r="B37" s="75">
        <v>1708881.19</v>
      </c>
      <c r="C37" s="75">
        <v>8408000</v>
      </c>
      <c r="D37" s="75">
        <v>10116881.189999999</v>
      </c>
      <c r="E37" s="75">
        <v>9451867.8100000005</v>
      </c>
      <c r="F37" s="75">
        <v>9451867.8100000005</v>
      </c>
      <c r="G37" s="75">
        <v>665013.38</v>
      </c>
    </row>
    <row r="38" spans="1:7" x14ac:dyDescent="0.25">
      <c r="A38" s="84" t="s">
        <v>339</v>
      </c>
      <c r="B38" s="83">
        <f t="shared" ref="B38:G38" si="4">SUM(B39:B47)</f>
        <v>28302830.399999999</v>
      </c>
      <c r="C38" s="83">
        <f t="shared" si="4"/>
        <v>6496110.3499999996</v>
      </c>
      <c r="D38" s="83">
        <f t="shared" si="4"/>
        <v>34798940.75</v>
      </c>
      <c r="E38" s="83">
        <f t="shared" si="4"/>
        <v>27687887.059999999</v>
      </c>
      <c r="F38" s="83">
        <f t="shared" si="4"/>
        <v>27636583.149999999</v>
      </c>
      <c r="G38" s="83">
        <f t="shared" si="4"/>
        <v>7111053.6900000004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85" t="s">
        <v>343</v>
      </c>
      <c r="B42" s="75">
        <v>28302830.399999999</v>
      </c>
      <c r="C42" s="75">
        <v>6496110.3499999996</v>
      </c>
      <c r="D42" s="75">
        <v>34798940.75</v>
      </c>
      <c r="E42" s="75">
        <v>27687887.059999999</v>
      </c>
      <c r="F42" s="75">
        <v>27636583.149999999</v>
      </c>
      <c r="G42" s="75">
        <v>7111053.6900000004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349</v>
      </c>
      <c r="B48" s="83">
        <f t="shared" ref="B48:G48" si="5">SUM(B49:B57)</f>
        <v>1464562.8399999999</v>
      </c>
      <c r="C48" s="83">
        <f t="shared" si="5"/>
        <v>1762926.5</v>
      </c>
      <c r="D48" s="83">
        <f t="shared" si="5"/>
        <v>3227489.34</v>
      </c>
      <c r="E48" s="83">
        <f t="shared" si="5"/>
        <v>1575859.4200000002</v>
      </c>
      <c r="F48" s="83">
        <f t="shared" si="5"/>
        <v>1575859.4200000002</v>
      </c>
      <c r="G48" s="83">
        <f t="shared" si="5"/>
        <v>1651629.92</v>
      </c>
    </row>
    <row r="49" spans="1:7" x14ac:dyDescent="0.25">
      <c r="A49" s="85" t="s">
        <v>350</v>
      </c>
      <c r="B49" s="75">
        <v>520600</v>
      </c>
      <c r="C49" s="75">
        <v>175523.48</v>
      </c>
      <c r="D49" s="75">
        <v>696123.48</v>
      </c>
      <c r="E49" s="75">
        <v>523406.03</v>
      </c>
      <c r="F49" s="75">
        <v>523406.03</v>
      </c>
      <c r="G49" s="75">
        <v>172717.45</v>
      </c>
    </row>
    <row r="50" spans="1:7" x14ac:dyDescent="0.25">
      <c r="A50" s="85" t="s">
        <v>351</v>
      </c>
      <c r="B50" s="75">
        <v>534875.34</v>
      </c>
      <c r="C50" s="75">
        <v>758419.02</v>
      </c>
      <c r="D50" s="75">
        <v>1293294.3600000001</v>
      </c>
      <c r="E50" s="75">
        <v>648173.36</v>
      </c>
      <c r="F50" s="75">
        <v>648173.36</v>
      </c>
      <c r="G50" s="75">
        <v>645121</v>
      </c>
    </row>
    <row r="51" spans="1:7" x14ac:dyDescent="0.25">
      <c r="A51" s="85" t="s">
        <v>352</v>
      </c>
      <c r="B51" s="75">
        <v>150000</v>
      </c>
      <c r="C51" s="75">
        <v>-52818</v>
      </c>
      <c r="D51" s="75">
        <v>97182</v>
      </c>
      <c r="E51" s="75">
        <v>88158.03</v>
      </c>
      <c r="F51" s="75">
        <v>88158.03</v>
      </c>
      <c r="G51" s="75">
        <v>9023.9699999999993</v>
      </c>
    </row>
    <row r="52" spans="1:7" x14ac:dyDescent="0.25">
      <c r="A52" s="85" t="s">
        <v>353</v>
      </c>
      <c r="B52" s="75">
        <v>0</v>
      </c>
      <c r="C52" s="75">
        <v>154280</v>
      </c>
      <c r="D52" s="75">
        <v>154280</v>
      </c>
      <c r="E52" s="75">
        <v>0</v>
      </c>
      <c r="F52" s="75">
        <v>0</v>
      </c>
      <c r="G52" s="75">
        <v>154280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355</v>
      </c>
      <c r="B54" s="75">
        <v>249587.5</v>
      </c>
      <c r="C54" s="75">
        <v>727522</v>
      </c>
      <c r="D54" s="75">
        <v>977109.5</v>
      </c>
      <c r="E54" s="75">
        <v>316122</v>
      </c>
      <c r="F54" s="75">
        <v>316122</v>
      </c>
      <c r="G54" s="75">
        <v>660987.5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358</v>
      </c>
      <c r="B57" s="75">
        <v>9500</v>
      </c>
      <c r="C57" s="75">
        <v>0</v>
      </c>
      <c r="D57" s="75">
        <v>9500</v>
      </c>
      <c r="E57" s="75">
        <v>0</v>
      </c>
      <c r="F57" s="75">
        <v>0</v>
      </c>
      <c r="G57" s="75">
        <v>9500</v>
      </c>
    </row>
    <row r="58" spans="1:7" x14ac:dyDescent="0.25">
      <c r="A58" s="84" t="s">
        <v>359</v>
      </c>
      <c r="B58" s="83">
        <f t="shared" ref="B58:G58" si="6">SUM(B59:B61)</f>
        <v>0</v>
      </c>
      <c r="C58" s="83">
        <f t="shared" si="6"/>
        <v>0</v>
      </c>
      <c r="D58" s="83">
        <f t="shared" si="6"/>
        <v>0</v>
      </c>
      <c r="E58" s="83">
        <f t="shared" si="6"/>
        <v>0</v>
      </c>
      <c r="F58" s="83">
        <f t="shared" si="6"/>
        <v>0</v>
      </c>
      <c r="G58" s="83">
        <f t="shared" si="6"/>
        <v>0</v>
      </c>
    </row>
    <row r="59" spans="1:7" x14ac:dyDescent="0.25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7">D60-E60</f>
        <v>0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7"/>
        <v>0</v>
      </c>
    </row>
    <row r="62" spans="1:7" x14ac:dyDescent="0.25">
      <c r="A62" s="84" t="s">
        <v>363</v>
      </c>
      <c r="B62" s="83">
        <f t="shared" ref="B62:G62" si="8">SUM(B63:B67,B69:B70)</f>
        <v>0</v>
      </c>
      <c r="C62" s="83">
        <f t="shared" si="8"/>
        <v>0</v>
      </c>
      <c r="D62" s="83">
        <f t="shared" si="8"/>
        <v>0</v>
      </c>
      <c r="E62" s="83">
        <f t="shared" si="8"/>
        <v>0</v>
      </c>
      <c r="F62" s="83">
        <f t="shared" si="8"/>
        <v>0</v>
      </c>
      <c r="G62" s="83">
        <f t="shared" si="8"/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9">D64-E64</f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9"/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9"/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9"/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9"/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9"/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9"/>
        <v>0</v>
      </c>
    </row>
    <row r="71" spans="1:7" x14ac:dyDescent="0.25">
      <c r="A71" s="84" t="s">
        <v>372</v>
      </c>
      <c r="B71" s="83">
        <f t="shared" ref="B71:G71" si="10">SUM(B72:B74)</f>
        <v>0</v>
      </c>
      <c r="C71" s="83">
        <f t="shared" si="10"/>
        <v>0</v>
      </c>
      <c r="D71" s="83">
        <f t="shared" si="10"/>
        <v>0</v>
      </c>
      <c r="E71" s="83">
        <f t="shared" si="10"/>
        <v>0</v>
      </c>
      <c r="F71" s="83">
        <f t="shared" si="10"/>
        <v>0</v>
      </c>
      <c r="G71" s="83">
        <f t="shared" si="10"/>
        <v>0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1">D73-E73</f>
        <v>0</v>
      </c>
    </row>
    <row r="74" spans="1:7" x14ac:dyDescent="0.25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1"/>
        <v>0</v>
      </c>
    </row>
    <row r="75" spans="1:7" x14ac:dyDescent="0.25">
      <c r="A75" s="84" t="s">
        <v>376</v>
      </c>
      <c r="B75" s="83">
        <f t="shared" ref="B75:G75" si="12">SUM(B76:B82)</f>
        <v>0</v>
      </c>
      <c r="C75" s="83">
        <f t="shared" si="12"/>
        <v>0</v>
      </c>
      <c r="D75" s="83">
        <f t="shared" si="12"/>
        <v>0</v>
      </c>
      <c r="E75" s="83">
        <f t="shared" si="12"/>
        <v>0</v>
      </c>
      <c r="F75" s="83">
        <f t="shared" si="12"/>
        <v>0</v>
      </c>
      <c r="G75" s="83">
        <f t="shared" si="12"/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3">D77-E77</f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3"/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3"/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3"/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3"/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3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f t="shared" ref="B84:G84" si="14">SUM(B85,B93,B103,B113,B123,B133,B137,B146,B150)</f>
        <v>0</v>
      </c>
      <c r="C84" s="83">
        <f t="shared" si="14"/>
        <v>0</v>
      </c>
      <c r="D84" s="83">
        <f t="shared" si="14"/>
        <v>0</v>
      </c>
      <c r="E84" s="83">
        <f t="shared" si="14"/>
        <v>0</v>
      </c>
      <c r="F84" s="83">
        <f t="shared" si="14"/>
        <v>0</v>
      </c>
      <c r="G84" s="83">
        <f t="shared" si="14"/>
        <v>0</v>
      </c>
    </row>
    <row r="85" spans="1:7" x14ac:dyDescent="0.25">
      <c r="A85" s="84" t="s">
        <v>311</v>
      </c>
      <c r="B85" s="83">
        <f t="shared" ref="B85:G85" si="15">SUM(B86:B92)</f>
        <v>0</v>
      </c>
      <c r="C85" s="83">
        <f t="shared" si="15"/>
        <v>0</v>
      </c>
      <c r="D85" s="83">
        <f t="shared" si="15"/>
        <v>0</v>
      </c>
      <c r="E85" s="83">
        <f t="shared" si="15"/>
        <v>0</v>
      </c>
      <c r="F85" s="83">
        <f t="shared" si="15"/>
        <v>0</v>
      </c>
      <c r="G85" s="83">
        <f t="shared" si="15"/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6">D87-E87</f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6"/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6"/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6"/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6"/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6"/>
        <v>0</v>
      </c>
    </row>
    <row r="93" spans="1:7" x14ac:dyDescent="0.25">
      <c r="A93" s="84" t="s">
        <v>319</v>
      </c>
      <c r="B93" s="83">
        <f t="shared" ref="B93:G93" si="17">SUM(B94:B102)</f>
        <v>0</v>
      </c>
      <c r="C93" s="83">
        <f t="shared" si="17"/>
        <v>0</v>
      </c>
      <c r="D93" s="83">
        <f t="shared" si="17"/>
        <v>0</v>
      </c>
      <c r="E93" s="83">
        <f t="shared" si="17"/>
        <v>0</v>
      </c>
      <c r="F93" s="83">
        <f t="shared" si="17"/>
        <v>0</v>
      </c>
      <c r="G93" s="83">
        <f t="shared" si="17"/>
        <v>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18">D95-E95</f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18"/>
        <v>0</v>
      </c>
    </row>
    <row r="97" spans="1:7" x14ac:dyDescent="0.25">
      <c r="A97" s="85" t="s">
        <v>323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18"/>
        <v>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18"/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18"/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18"/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18"/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18"/>
        <v>0</v>
      </c>
    </row>
    <row r="103" spans="1:7" x14ac:dyDescent="0.25">
      <c r="A103" s="84" t="s">
        <v>329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330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19">D105-E105</f>
        <v>0</v>
      </c>
    </row>
    <row r="106" spans="1:7" x14ac:dyDescent="0.25">
      <c r="A106" s="85" t="s">
        <v>332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19"/>
        <v>0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19"/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19"/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19"/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19"/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19"/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19"/>
        <v>0</v>
      </c>
    </row>
    <row r="113" spans="1:7" x14ac:dyDescent="0.25">
      <c r="A113" s="84" t="s">
        <v>339</v>
      </c>
      <c r="B113" s="83">
        <f t="shared" ref="B113:G113" si="20">SUM(B114:B122)</f>
        <v>0</v>
      </c>
      <c r="C113" s="83">
        <f t="shared" si="20"/>
        <v>0</v>
      </c>
      <c r="D113" s="83">
        <f t="shared" si="20"/>
        <v>0</v>
      </c>
      <c r="E113" s="83">
        <f t="shared" si="20"/>
        <v>0</v>
      </c>
      <c r="F113" s="83">
        <f t="shared" si="20"/>
        <v>0</v>
      </c>
      <c r="G113" s="83">
        <f t="shared" si="20"/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1">D115-E115</f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1"/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1"/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1"/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1"/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1"/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1"/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1"/>
        <v>0</v>
      </c>
    </row>
    <row r="123" spans="1:7" x14ac:dyDescent="0.25">
      <c r="A123" s="84" t="s">
        <v>349</v>
      </c>
      <c r="B123" s="83">
        <f t="shared" ref="B123:G123" si="22">SUM(B124:B132)</f>
        <v>0</v>
      </c>
      <c r="C123" s="83">
        <f t="shared" si="22"/>
        <v>0</v>
      </c>
      <c r="D123" s="83">
        <f t="shared" si="22"/>
        <v>0</v>
      </c>
      <c r="E123" s="83">
        <f t="shared" si="22"/>
        <v>0</v>
      </c>
      <c r="F123" s="83">
        <f t="shared" si="22"/>
        <v>0</v>
      </c>
      <c r="G123" s="83">
        <f t="shared" si="22"/>
        <v>0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3">D125-E125</f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3"/>
        <v>0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3"/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3"/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3"/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3"/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3"/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3"/>
        <v>0</v>
      </c>
    </row>
    <row r="133" spans="1:7" x14ac:dyDescent="0.25">
      <c r="A133" s="84" t="s">
        <v>359</v>
      </c>
      <c r="B133" s="83">
        <f t="shared" ref="B133:G133" si="24">SUM(B134:B136)</f>
        <v>0</v>
      </c>
      <c r="C133" s="83">
        <f t="shared" si="24"/>
        <v>0</v>
      </c>
      <c r="D133" s="83">
        <f t="shared" si="24"/>
        <v>0</v>
      </c>
      <c r="E133" s="83">
        <f t="shared" si="24"/>
        <v>0</v>
      </c>
      <c r="F133" s="83">
        <f t="shared" si="24"/>
        <v>0</v>
      </c>
      <c r="G133" s="83">
        <f t="shared" si="24"/>
        <v>0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5">D135-E135</f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5"/>
        <v>0</v>
      </c>
    </row>
    <row r="137" spans="1:7" x14ac:dyDescent="0.25">
      <c r="A137" s="84" t="s">
        <v>363</v>
      </c>
      <c r="B137" s="83">
        <f t="shared" ref="B137:G137" si="26">SUM(B138:B142,B144:B145)</f>
        <v>0</v>
      </c>
      <c r="C137" s="83">
        <f t="shared" si="26"/>
        <v>0</v>
      </c>
      <c r="D137" s="83">
        <f t="shared" si="26"/>
        <v>0</v>
      </c>
      <c r="E137" s="83">
        <f t="shared" si="26"/>
        <v>0</v>
      </c>
      <c r="F137" s="83">
        <f t="shared" si="26"/>
        <v>0</v>
      </c>
      <c r="G137" s="83">
        <f t="shared" si="26"/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7">D139-E139</f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7"/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7"/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7"/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7"/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7"/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7"/>
        <v>0</v>
      </c>
    </row>
    <row r="146" spans="1:7" x14ac:dyDescent="0.25">
      <c r="A146" s="84" t="s">
        <v>372</v>
      </c>
      <c r="B146" s="83">
        <f t="shared" ref="B146:G146" si="28">SUM(B147:B149)</f>
        <v>0</v>
      </c>
      <c r="C146" s="83">
        <f t="shared" si="28"/>
        <v>0</v>
      </c>
      <c r="D146" s="83">
        <f t="shared" si="28"/>
        <v>0</v>
      </c>
      <c r="E146" s="83">
        <f t="shared" si="28"/>
        <v>0</v>
      </c>
      <c r="F146" s="83">
        <f t="shared" si="28"/>
        <v>0</v>
      </c>
      <c r="G146" s="83">
        <f t="shared" si="28"/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29">D148-E148</f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29"/>
        <v>0</v>
      </c>
    </row>
    <row r="150" spans="1:7" x14ac:dyDescent="0.25">
      <c r="A150" s="84" t="s">
        <v>376</v>
      </c>
      <c r="B150" s="83">
        <f t="shared" ref="B150:G150" si="30">SUM(B151:B157)</f>
        <v>0</v>
      </c>
      <c r="C150" s="83">
        <f t="shared" si="30"/>
        <v>0</v>
      </c>
      <c r="D150" s="83">
        <f t="shared" si="30"/>
        <v>0</v>
      </c>
      <c r="E150" s="83">
        <f t="shared" si="30"/>
        <v>0</v>
      </c>
      <c r="F150" s="83">
        <f t="shared" si="30"/>
        <v>0</v>
      </c>
      <c r="G150" s="83">
        <f t="shared" si="30"/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1">D152-E152</f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1"/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1"/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1"/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1"/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1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f t="shared" ref="B159:G159" si="32">B9+B84</f>
        <v>168429557.95000002</v>
      </c>
      <c r="C159" s="90">
        <f t="shared" si="32"/>
        <v>58684983.099999994</v>
      </c>
      <c r="D159" s="90">
        <f t="shared" si="32"/>
        <v>227114541.05000001</v>
      </c>
      <c r="E159" s="90">
        <f t="shared" si="32"/>
        <v>162152027.36000001</v>
      </c>
      <c r="F159" s="90">
        <f t="shared" si="32"/>
        <v>155914645.56999999</v>
      </c>
      <c r="G159" s="90">
        <f t="shared" si="32"/>
        <v>64962513.689999998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rintOptions horizontalCentered="1"/>
  <pageMargins left="0.70866141732283472" right="0.70866141732283472" top="0.55118110236220474" bottom="0.55118110236220474" header="0.31496062992125984" footer="0.31496062992125984"/>
  <pageSetup scale="43" fitToHeight="2" orientation="portrait" r:id="rId1"/>
  <ignoredErrors>
    <ignoredError sqref="B9:G10 B18:F18 B28:F28 B38:F38 B48:F48 B59:G61 B58:F58 B63:G70 B62:F62 B71:F92 B94:F159 B93:C93 E93:F9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2"/>
  <sheetViews>
    <sheetView showGridLines="0" zoomScale="75" zoomScaleNormal="75" workbookViewId="0">
      <selection activeCell="E41" sqref="E4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0" t="s">
        <v>386</v>
      </c>
      <c r="B1" s="171"/>
      <c r="C1" s="171"/>
      <c r="D1" s="171"/>
      <c r="E1" s="171"/>
      <c r="F1" s="171"/>
      <c r="G1" s="172"/>
    </row>
    <row r="2" spans="1:7" ht="15" customHeight="1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5" t="s">
        <v>6</v>
      </c>
      <c r="B7" s="167" t="s">
        <v>304</v>
      </c>
      <c r="C7" s="167"/>
      <c r="D7" s="167"/>
      <c r="E7" s="167"/>
      <c r="F7" s="167"/>
      <c r="G7" s="169" t="s">
        <v>305</v>
      </c>
    </row>
    <row r="8" spans="1:7" ht="30" x14ac:dyDescent="0.25">
      <c r="A8" s="166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68"/>
    </row>
    <row r="9" spans="1:7" ht="15.75" customHeight="1" x14ac:dyDescent="0.25">
      <c r="A9" s="26" t="s">
        <v>388</v>
      </c>
      <c r="B9" s="30">
        <f t="shared" ref="B9:G9" si="0">SUM(B10:B39)</f>
        <v>168429557.94999999</v>
      </c>
      <c r="C9" s="30">
        <f t="shared" si="0"/>
        <v>58684983.100000001</v>
      </c>
      <c r="D9" s="30">
        <f t="shared" si="0"/>
        <v>227114541.05000004</v>
      </c>
      <c r="E9" s="30">
        <f t="shared" si="0"/>
        <v>162152027.36000004</v>
      </c>
      <c r="F9" s="30">
        <f t="shared" si="0"/>
        <v>155914645.57000002</v>
      </c>
      <c r="G9" s="30">
        <f t="shared" si="0"/>
        <v>64962513.68999999</v>
      </c>
    </row>
    <row r="10" spans="1:7" x14ac:dyDescent="0.25">
      <c r="A10" s="63" t="s">
        <v>589</v>
      </c>
      <c r="B10" s="75">
        <v>31762083.390000001</v>
      </c>
      <c r="C10" s="75">
        <v>113383.3</v>
      </c>
      <c r="D10" s="75">
        <v>31875466.690000001</v>
      </c>
      <c r="E10" s="75">
        <v>26646231.370000001</v>
      </c>
      <c r="F10" s="75">
        <v>26577806.420000002</v>
      </c>
      <c r="G10" s="75">
        <v>5229235.32</v>
      </c>
    </row>
    <row r="11" spans="1:7" x14ac:dyDescent="0.25">
      <c r="A11" s="63" t="s">
        <v>590</v>
      </c>
      <c r="B11" s="75">
        <v>1234330.06</v>
      </c>
      <c r="C11" s="75">
        <v>567423.67000000004</v>
      </c>
      <c r="D11" s="75">
        <v>1801753.73</v>
      </c>
      <c r="E11" s="75">
        <v>672081.89</v>
      </c>
      <c r="F11" s="75">
        <v>651034.85</v>
      </c>
      <c r="G11" s="75">
        <v>1129671.8400000001</v>
      </c>
    </row>
    <row r="12" spans="1:7" x14ac:dyDescent="0.25">
      <c r="A12" s="63" t="s">
        <v>591</v>
      </c>
      <c r="B12" s="75">
        <v>165400</v>
      </c>
      <c r="C12" s="75">
        <v>-127000</v>
      </c>
      <c r="D12" s="75">
        <v>38400</v>
      </c>
      <c r="E12" s="75">
        <v>0</v>
      </c>
      <c r="F12" s="75">
        <v>0</v>
      </c>
      <c r="G12" s="75">
        <v>38400</v>
      </c>
    </row>
    <row r="13" spans="1:7" x14ac:dyDescent="0.25">
      <c r="A13" s="63" t="s">
        <v>592</v>
      </c>
      <c r="B13" s="75">
        <v>8667145.0700000003</v>
      </c>
      <c r="C13" s="75">
        <v>-488356.66</v>
      </c>
      <c r="D13" s="75">
        <v>8178788.4100000001</v>
      </c>
      <c r="E13" s="75">
        <v>5091792.28</v>
      </c>
      <c r="F13" s="75">
        <v>4525248.28</v>
      </c>
      <c r="G13" s="75">
        <v>3086996.13</v>
      </c>
    </row>
    <row r="14" spans="1:7" x14ac:dyDescent="0.25">
      <c r="A14" s="63" t="s">
        <v>593</v>
      </c>
      <c r="B14" s="75">
        <v>7402640.1699999999</v>
      </c>
      <c r="C14" s="75">
        <v>249531.24</v>
      </c>
      <c r="D14" s="75">
        <v>7652171.4100000001</v>
      </c>
      <c r="E14" s="75">
        <v>5775872.5199999996</v>
      </c>
      <c r="F14" s="75">
        <v>5775872.5199999996</v>
      </c>
      <c r="G14" s="75">
        <v>1876298.89</v>
      </c>
    </row>
    <row r="15" spans="1:7" x14ac:dyDescent="0.25">
      <c r="A15" s="63" t="s">
        <v>594</v>
      </c>
      <c r="B15" s="75">
        <v>5063805.6100000003</v>
      </c>
      <c r="C15" s="75">
        <v>5664408.8899999997</v>
      </c>
      <c r="D15" s="75">
        <v>10728214.5</v>
      </c>
      <c r="E15" s="75">
        <v>7272689.0800000001</v>
      </c>
      <c r="F15" s="75">
        <v>6970005.1699999999</v>
      </c>
      <c r="G15" s="75">
        <v>3455525.42</v>
      </c>
    </row>
    <row r="16" spans="1:7" x14ac:dyDescent="0.25">
      <c r="A16" s="63" t="s">
        <v>595</v>
      </c>
      <c r="B16" s="75">
        <v>2663081.1800000002</v>
      </c>
      <c r="C16" s="75">
        <v>-130978.96</v>
      </c>
      <c r="D16" s="75">
        <v>2532102.2200000002</v>
      </c>
      <c r="E16" s="75">
        <v>1615833.01</v>
      </c>
      <c r="F16" s="75">
        <v>1589563.01</v>
      </c>
      <c r="G16" s="75">
        <v>916269.21</v>
      </c>
    </row>
    <row r="17" spans="1:7" x14ac:dyDescent="0.25">
      <c r="A17" s="63" t="s">
        <v>596</v>
      </c>
      <c r="B17" s="75">
        <v>54040</v>
      </c>
      <c r="C17" s="75">
        <v>-34005</v>
      </c>
      <c r="D17" s="75">
        <v>20035</v>
      </c>
      <c r="E17" s="75">
        <v>0</v>
      </c>
      <c r="F17" s="75">
        <v>0</v>
      </c>
      <c r="G17" s="75">
        <v>20035</v>
      </c>
    </row>
    <row r="18" spans="1:7" x14ac:dyDescent="0.25">
      <c r="A18" s="63" t="s">
        <v>597</v>
      </c>
      <c r="B18" s="75">
        <v>7953966.0800000001</v>
      </c>
      <c r="C18" s="75">
        <v>197127.21</v>
      </c>
      <c r="D18" s="75">
        <v>8151093.29</v>
      </c>
      <c r="E18" s="75">
        <v>5730861.7400000002</v>
      </c>
      <c r="F18" s="75">
        <v>5702814.0099999998</v>
      </c>
      <c r="G18" s="75">
        <v>2420231.5499999998</v>
      </c>
    </row>
    <row r="19" spans="1:7" x14ac:dyDescent="0.25">
      <c r="A19" s="63" t="s">
        <v>598</v>
      </c>
      <c r="B19" s="75">
        <v>1638523.45</v>
      </c>
      <c r="C19" s="75">
        <v>480891.95</v>
      </c>
      <c r="D19" s="75">
        <v>2119415.4</v>
      </c>
      <c r="E19" s="75">
        <v>1276041.1200000001</v>
      </c>
      <c r="F19" s="75">
        <v>1272981.1399999999</v>
      </c>
      <c r="G19" s="75">
        <v>843374.28</v>
      </c>
    </row>
    <row r="20" spans="1:7" x14ac:dyDescent="0.25">
      <c r="A20" s="63" t="s">
        <v>599</v>
      </c>
      <c r="B20" s="75">
        <v>3184788.45</v>
      </c>
      <c r="C20" s="75">
        <v>451222.5</v>
      </c>
      <c r="D20" s="75">
        <v>3636010.95</v>
      </c>
      <c r="E20" s="75">
        <v>2668129.9900000002</v>
      </c>
      <c r="F20" s="75">
        <v>2581599.9900000002</v>
      </c>
      <c r="G20" s="75">
        <v>967880.96</v>
      </c>
    </row>
    <row r="21" spans="1:7" x14ac:dyDescent="0.25">
      <c r="A21" s="63" t="s">
        <v>600</v>
      </c>
      <c r="B21" s="75">
        <v>4291158.5599999996</v>
      </c>
      <c r="C21" s="75">
        <v>43039491.659999996</v>
      </c>
      <c r="D21" s="75">
        <v>47330650.219999999</v>
      </c>
      <c r="E21" s="75">
        <v>39786376.25</v>
      </c>
      <c r="F21" s="75">
        <v>38441939.530000001</v>
      </c>
      <c r="G21" s="75">
        <v>7544273.9699999997</v>
      </c>
    </row>
    <row r="22" spans="1:7" x14ac:dyDescent="0.25">
      <c r="A22" s="63" t="s">
        <v>601</v>
      </c>
      <c r="B22" s="75">
        <v>13100</v>
      </c>
      <c r="C22" s="75">
        <v>2500</v>
      </c>
      <c r="D22" s="75">
        <v>15600</v>
      </c>
      <c r="E22" s="75">
        <v>6405.42</v>
      </c>
      <c r="F22" s="75">
        <v>6405.42</v>
      </c>
      <c r="G22" s="75">
        <v>9194.58</v>
      </c>
    </row>
    <row r="23" spans="1:7" x14ac:dyDescent="0.25">
      <c r="A23" s="63" t="s">
        <v>602</v>
      </c>
      <c r="B23" s="75">
        <v>7920278</v>
      </c>
      <c r="C23" s="75">
        <v>569878.41</v>
      </c>
      <c r="D23" s="75">
        <v>8490156.4100000001</v>
      </c>
      <c r="E23" s="75">
        <v>3505963.87</v>
      </c>
      <c r="F23" s="75">
        <v>1936614.79</v>
      </c>
      <c r="G23" s="75">
        <v>4984192.54</v>
      </c>
    </row>
    <row r="24" spans="1:7" x14ac:dyDescent="0.25">
      <c r="A24" s="63" t="s">
        <v>603</v>
      </c>
      <c r="B24" s="75">
        <v>3501471.34</v>
      </c>
      <c r="C24" s="75">
        <v>85816.04</v>
      </c>
      <c r="D24" s="75">
        <v>3587287.38</v>
      </c>
      <c r="E24" s="75">
        <v>2490769.66</v>
      </c>
      <c r="F24" s="75">
        <v>2486741.5699999998</v>
      </c>
      <c r="G24" s="75">
        <v>1096517.72</v>
      </c>
    </row>
    <row r="25" spans="1:7" x14ac:dyDescent="0.25">
      <c r="A25" s="63" t="s">
        <v>604</v>
      </c>
      <c r="B25" s="75">
        <v>1001941.91</v>
      </c>
      <c r="C25" s="75">
        <v>686623.29</v>
      </c>
      <c r="D25" s="75">
        <v>1688565.2</v>
      </c>
      <c r="E25" s="75">
        <v>1125909.78</v>
      </c>
      <c r="F25" s="75">
        <v>1125909.78</v>
      </c>
      <c r="G25" s="75">
        <v>562655.42000000004</v>
      </c>
    </row>
    <row r="26" spans="1:7" x14ac:dyDescent="0.25">
      <c r="A26" s="63" t="s">
        <v>605</v>
      </c>
      <c r="B26" s="75">
        <v>619981.75</v>
      </c>
      <c r="C26" s="75">
        <v>-21818.47</v>
      </c>
      <c r="D26" s="75">
        <v>598163.28</v>
      </c>
      <c r="E26" s="75">
        <v>352863.41</v>
      </c>
      <c r="F26" s="75">
        <v>351023.76</v>
      </c>
      <c r="G26" s="75">
        <v>245299.87</v>
      </c>
    </row>
    <row r="27" spans="1:7" x14ac:dyDescent="0.25">
      <c r="A27" s="63" t="s">
        <v>606</v>
      </c>
      <c r="B27" s="75">
        <v>21468334.050000001</v>
      </c>
      <c r="C27" s="75">
        <v>106769.05</v>
      </c>
      <c r="D27" s="75">
        <v>21575103.100000001</v>
      </c>
      <c r="E27" s="75">
        <v>14913814.289999999</v>
      </c>
      <c r="F27" s="75">
        <v>14273072.369999999</v>
      </c>
      <c r="G27" s="75">
        <v>6661288.8099999996</v>
      </c>
    </row>
    <row r="28" spans="1:7" x14ac:dyDescent="0.25">
      <c r="A28" s="63" t="s">
        <v>607</v>
      </c>
      <c r="B28" s="75">
        <v>443458.38</v>
      </c>
      <c r="C28" s="75">
        <v>-110906.76</v>
      </c>
      <c r="D28" s="75">
        <v>332551.62</v>
      </c>
      <c r="E28" s="75">
        <v>194689.71</v>
      </c>
      <c r="F28" s="75">
        <v>194689.71</v>
      </c>
      <c r="G28" s="75">
        <v>137861.91</v>
      </c>
    </row>
    <row r="29" spans="1:7" x14ac:dyDescent="0.25">
      <c r="A29" s="63" t="s">
        <v>630</v>
      </c>
      <c r="B29" s="75">
        <v>0</v>
      </c>
      <c r="C29" s="75">
        <v>3322979.45</v>
      </c>
      <c r="D29" s="75">
        <v>3322979.45</v>
      </c>
      <c r="E29" s="75">
        <v>1649885.26</v>
      </c>
      <c r="F29" s="75">
        <v>1587485.26</v>
      </c>
      <c r="G29" s="75">
        <v>1673094.19</v>
      </c>
    </row>
    <row r="30" spans="1:7" x14ac:dyDescent="0.25">
      <c r="A30" s="63" t="s">
        <v>608</v>
      </c>
      <c r="B30" s="75">
        <v>5105976.8499999996</v>
      </c>
      <c r="C30" s="75">
        <v>607700.68000000005</v>
      </c>
      <c r="D30" s="75">
        <v>5713677.5300000003</v>
      </c>
      <c r="E30" s="75">
        <v>3904224.11</v>
      </c>
      <c r="F30" s="75">
        <v>3412422.13</v>
      </c>
      <c r="G30" s="75">
        <v>1809453.42</v>
      </c>
    </row>
    <row r="31" spans="1:7" x14ac:dyDescent="0.25">
      <c r="A31" s="63" t="s">
        <v>609</v>
      </c>
      <c r="B31" s="75">
        <v>6509778.0999999996</v>
      </c>
      <c r="C31" s="75">
        <v>67027.14</v>
      </c>
      <c r="D31" s="75">
        <v>6576805.2400000002</v>
      </c>
      <c r="E31" s="75">
        <v>4343237.9000000004</v>
      </c>
      <c r="F31" s="75">
        <v>4229318.62</v>
      </c>
      <c r="G31" s="75">
        <v>2233567.34</v>
      </c>
    </row>
    <row r="32" spans="1:7" x14ac:dyDescent="0.25">
      <c r="A32" s="63" t="s">
        <v>610</v>
      </c>
      <c r="B32" s="75">
        <v>26481638.280000001</v>
      </c>
      <c r="C32" s="75">
        <v>-673480.89</v>
      </c>
      <c r="D32" s="75">
        <v>25808157.390000001</v>
      </c>
      <c r="E32" s="75">
        <v>17888490.359999999</v>
      </c>
      <c r="F32" s="75">
        <v>17157393.440000001</v>
      </c>
      <c r="G32" s="75">
        <v>7919667.0300000003</v>
      </c>
    </row>
    <row r="33" spans="1:7" x14ac:dyDescent="0.25">
      <c r="A33" s="63" t="s">
        <v>611</v>
      </c>
      <c r="B33" s="75">
        <v>5355695.24</v>
      </c>
      <c r="C33" s="75">
        <v>338614.35</v>
      </c>
      <c r="D33" s="75">
        <v>5694309.5899999999</v>
      </c>
      <c r="E33" s="75">
        <v>3049342.01</v>
      </c>
      <c r="F33" s="75">
        <v>3018280.12</v>
      </c>
      <c r="G33" s="75">
        <v>2644967.58</v>
      </c>
    </row>
    <row r="34" spans="1:7" x14ac:dyDescent="0.25">
      <c r="A34" s="63" t="s">
        <v>612</v>
      </c>
      <c r="B34" s="75">
        <v>3083577.29</v>
      </c>
      <c r="C34" s="75">
        <v>97529.71</v>
      </c>
      <c r="D34" s="75">
        <v>3181107</v>
      </c>
      <c r="E34" s="75">
        <v>1981022.21</v>
      </c>
      <c r="F34" s="75">
        <v>1975972.98</v>
      </c>
      <c r="G34" s="75">
        <v>1200084.79</v>
      </c>
    </row>
    <row r="35" spans="1:7" x14ac:dyDescent="0.25">
      <c r="A35" s="63" t="s">
        <v>613</v>
      </c>
      <c r="B35" s="75">
        <v>4018828.84</v>
      </c>
      <c r="C35" s="75">
        <v>-331831.99</v>
      </c>
      <c r="D35" s="75">
        <v>3686996.85</v>
      </c>
      <c r="E35" s="75">
        <v>2560654.71</v>
      </c>
      <c r="F35" s="75">
        <v>2537074.48</v>
      </c>
      <c r="G35" s="75">
        <v>1126342.1399999999</v>
      </c>
    </row>
    <row r="36" spans="1:7" x14ac:dyDescent="0.25">
      <c r="A36" s="63" t="s">
        <v>614</v>
      </c>
      <c r="B36" s="75">
        <v>3485271.97</v>
      </c>
      <c r="C36" s="75">
        <v>-498239.01</v>
      </c>
      <c r="D36" s="75">
        <v>2987032.96</v>
      </c>
      <c r="E36" s="75">
        <v>1914805.83</v>
      </c>
      <c r="F36" s="75">
        <v>1906404.32</v>
      </c>
      <c r="G36" s="75">
        <v>1072227.1299999999</v>
      </c>
    </row>
    <row r="37" spans="1:7" x14ac:dyDescent="0.25">
      <c r="A37" s="63" t="s">
        <v>615</v>
      </c>
      <c r="B37" s="75">
        <v>2210345.62</v>
      </c>
      <c r="C37" s="75">
        <v>-100352.44</v>
      </c>
      <c r="D37" s="75">
        <v>2109993.1800000002</v>
      </c>
      <c r="E37" s="75">
        <v>1067292.6299999999</v>
      </c>
      <c r="F37" s="75">
        <v>1065024.95</v>
      </c>
      <c r="G37" s="75">
        <v>1042700.55</v>
      </c>
    </row>
    <row r="38" spans="1:7" x14ac:dyDescent="0.25">
      <c r="A38" s="63" t="s">
        <v>616</v>
      </c>
      <c r="B38" s="75">
        <v>1628918.31</v>
      </c>
      <c r="C38" s="75">
        <v>-253932.04</v>
      </c>
      <c r="D38" s="75">
        <v>1374986.27</v>
      </c>
      <c r="E38" s="75">
        <v>723849.37</v>
      </c>
      <c r="F38" s="75">
        <v>723849.37</v>
      </c>
      <c r="G38" s="75">
        <v>651136.9</v>
      </c>
    </row>
    <row r="39" spans="1:7" x14ac:dyDescent="0.25">
      <c r="A39" s="63" t="s">
        <v>617</v>
      </c>
      <c r="B39" s="75">
        <v>1500000</v>
      </c>
      <c r="C39" s="75">
        <v>4806966.78</v>
      </c>
      <c r="D39" s="75">
        <v>6306966.7800000003</v>
      </c>
      <c r="E39" s="75">
        <v>3942897.58</v>
      </c>
      <c r="F39" s="75">
        <v>3838097.58</v>
      </c>
      <c r="G39" s="75">
        <v>2364069.2000000002</v>
      </c>
    </row>
    <row r="40" spans="1:7" x14ac:dyDescent="0.25">
      <c r="A40" s="31" t="s">
        <v>153</v>
      </c>
      <c r="B40" s="49"/>
      <c r="C40" s="49"/>
      <c r="D40" s="49"/>
      <c r="E40" s="49"/>
      <c r="F40" s="49"/>
      <c r="G40" s="49"/>
    </row>
    <row r="41" spans="1:7" x14ac:dyDescent="0.25">
      <c r="A41" s="3" t="s">
        <v>397</v>
      </c>
      <c r="B41" s="4">
        <f>SUM(B42:B49)</f>
        <v>0</v>
      </c>
      <c r="C41" s="4">
        <f t="shared" ref="C41:G41" si="1">SUM(C42:C49)</f>
        <v>0</v>
      </c>
      <c r="D41" s="4">
        <f t="shared" si="1"/>
        <v>0</v>
      </c>
      <c r="E41" s="4">
        <f t="shared" si="1"/>
        <v>0</v>
      </c>
      <c r="F41" s="4">
        <f t="shared" si="1"/>
        <v>0</v>
      </c>
      <c r="G41" s="4">
        <f t="shared" si="1"/>
        <v>0</v>
      </c>
    </row>
    <row r="42" spans="1:7" x14ac:dyDescent="0.25">
      <c r="A42" s="63" t="s">
        <v>389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</row>
    <row r="43" spans="1:7" x14ac:dyDescent="0.25">
      <c r="A43" s="63" t="s">
        <v>390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63" t="s">
        <v>391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63" t="s">
        <v>392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63" t="s">
        <v>393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63" t="s">
        <v>394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63" t="s">
        <v>395</v>
      </c>
      <c r="B48" s="75">
        <v>0</v>
      </c>
      <c r="C48" s="75">
        <v>0</v>
      </c>
      <c r="D48" s="75">
        <v>0</v>
      </c>
      <c r="E48" s="75">
        <v>0</v>
      </c>
      <c r="F48" s="75">
        <v>0</v>
      </c>
      <c r="G48" s="75">
        <v>0</v>
      </c>
    </row>
    <row r="49" spans="1:7" x14ac:dyDescent="0.25">
      <c r="A49" s="63" t="s">
        <v>396</v>
      </c>
      <c r="B49" s="75">
        <v>0</v>
      </c>
      <c r="C49" s="75">
        <v>0</v>
      </c>
      <c r="D49" s="75">
        <v>0</v>
      </c>
      <c r="E49" s="75">
        <v>0</v>
      </c>
      <c r="F49" s="75">
        <v>0</v>
      </c>
      <c r="G49" s="75">
        <v>0</v>
      </c>
    </row>
    <row r="50" spans="1:7" x14ac:dyDescent="0.25">
      <c r="A50" s="31" t="s">
        <v>153</v>
      </c>
      <c r="B50" s="49"/>
      <c r="C50" s="49"/>
      <c r="D50" s="49"/>
      <c r="E50" s="49"/>
      <c r="F50" s="49"/>
      <c r="G50" s="49"/>
    </row>
    <row r="51" spans="1:7" x14ac:dyDescent="0.25">
      <c r="A51" s="3" t="s">
        <v>385</v>
      </c>
      <c r="B51" s="4">
        <f t="shared" ref="B51:G51" si="2">SUM(B41,B9)</f>
        <v>168429557.94999999</v>
      </c>
      <c r="C51" s="4">
        <f t="shared" si="2"/>
        <v>58684983.100000001</v>
      </c>
      <c r="D51" s="4">
        <f t="shared" si="2"/>
        <v>227114541.05000004</v>
      </c>
      <c r="E51" s="4">
        <f t="shared" si="2"/>
        <v>162152027.36000004</v>
      </c>
      <c r="F51" s="4">
        <f t="shared" si="2"/>
        <v>155914645.57000002</v>
      </c>
      <c r="G51" s="4">
        <f t="shared" si="2"/>
        <v>64962513.68999999</v>
      </c>
    </row>
    <row r="52" spans="1:7" x14ac:dyDescent="0.25">
      <c r="A52" s="55"/>
      <c r="B52" s="55"/>
      <c r="C52" s="55"/>
      <c r="D52" s="55"/>
      <c r="E52" s="55"/>
      <c r="F52" s="55"/>
      <c r="G52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0:G41 B9:G9 B50:G5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1" orientation="portrait" r:id="rId1"/>
  <ignoredErrors>
    <ignoredError sqref="B40:G51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zoomScale="75" zoomScaleNormal="75" workbookViewId="0">
      <selection activeCell="D39" sqref="D3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6" t="s">
        <v>398</v>
      </c>
      <c r="B1" s="177"/>
      <c r="C1" s="177"/>
      <c r="D1" s="177"/>
      <c r="E1" s="177"/>
      <c r="F1" s="177"/>
      <c r="G1" s="177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399</v>
      </c>
      <c r="B3" s="114"/>
      <c r="C3" s="114"/>
      <c r="D3" s="114"/>
      <c r="E3" s="114"/>
      <c r="F3" s="114"/>
      <c r="G3" s="115"/>
    </row>
    <row r="4" spans="1:7" x14ac:dyDescent="0.25">
      <c r="A4" s="113" t="s">
        <v>400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5" t="s">
        <v>6</v>
      </c>
      <c r="B7" s="173" t="s">
        <v>304</v>
      </c>
      <c r="C7" s="174"/>
      <c r="D7" s="174"/>
      <c r="E7" s="174"/>
      <c r="F7" s="175"/>
      <c r="G7" s="169" t="s">
        <v>401</v>
      </c>
    </row>
    <row r="8" spans="1:7" ht="30" x14ac:dyDescent="0.25">
      <c r="A8" s="166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68"/>
    </row>
    <row r="9" spans="1:7" ht="16.5" customHeight="1" x14ac:dyDescent="0.25">
      <c r="A9" s="26" t="s">
        <v>403</v>
      </c>
      <c r="B9" s="30">
        <f>SUM(B10,B19,B27,B37)</f>
        <v>168429557.94999999</v>
      </c>
      <c r="C9" s="30">
        <f t="shared" ref="C9:G9" si="0">SUM(C10,C19,C27,C37)</f>
        <v>58684983.099999994</v>
      </c>
      <c r="D9" s="30">
        <f t="shared" si="0"/>
        <v>227114541.05000001</v>
      </c>
      <c r="E9" s="30">
        <f t="shared" si="0"/>
        <v>162152027.36000001</v>
      </c>
      <c r="F9" s="30">
        <f t="shared" si="0"/>
        <v>155914645.56999999</v>
      </c>
      <c r="G9" s="30">
        <f t="shared" si="0"/>
        <v>64962513.689999998</v>
      </c>
    </row>
    <row r="10" spans="1:7" ht="15" customHeight="1" x14ac:dyDescent="0.25">
      <c r="A10" s="58" t="s">
        <v>404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405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409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413</v>
      </c>
      <c r="B19" s="47">
        <f>SUM(B20:B26)</f>
        <v>168429557.94999999</v>
      </c>
      <c r="C19" s="47">
        <f t="shared" ref="C19:G19" si="2">SUM(C20:C26)</f>
        <v>58684983.099999994</v>
      </c>
      <c r="D19" s="47">
        <f t="shared" si="2"/>
        <v>227114541.05000001</v>
      </c>
      <c r="E19" s="47">
        <f t="shared" si="2"/>
        <v>162152027.36000001</v>
      </c>
      <c r="F19" s="47">
        <f t="shared" si="2"/>
        <v>155914645.56999999</v>
      </c>
      <c r="G19" s="47">
        <f t="shared" si="2"/>
        <v>64962513.689999998</v>
      </c>
    </row>
    <row r="20" spans="1:7" x14ac:dyDescent="0.25">
      <c r="A20" s="77" t="s">
        <v>414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415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416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417</v>
      </c>
      <c r="B23" s="47">
        <v>168429557.94999999</v>
      </c>
      <c r="C23" s="47">
        <v>58684983.099999994</v>
      </c>
      <c r="D23" s="47">
        <v>227114541.05000001</v>
      </c>
      <c r="E23" s="47">
        <v>162152027.36000001</v>
      </c>
      <c r="F23" s="47">
        <v>155914645.56999999</v>
      </c>
      <c r="G23" s="47">
        <v>64962513.689999998</v>
      </c>
    </row>
    <row r="24" spans="1:7" x14ac:dyDescent="0.25">
      <c r="A24" s="77" t="s">
        <v>418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421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427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431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404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413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421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431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f>B43+B9</f>
        <v>168429557.94999999</v>
      </c>
      <c r="C77" s="4">
        <f t="shared" ref="C77:G77" si="10">C43+C9</f>
        <v>58684983.099999994</v>
      </c>
      <c r="D77" s="4">
        <f t="shared" si="10"/>
        <v>227114541.05000001</v>
      </c>
      <c r="E77" s="4">
        <f t="shared" si="10"/>
        <v>162152027.36000001</v>
      </c>
      <c r="F77" s="4">
        <f t="shared" si="10"/>
        <v>155914645.56999999</v>
      </c>
      <c r="G77" s="4">
        <f t="shared" si="10"/>
        <v>64962513.689999998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2" orientation="portrait" r:id="rId1"/>
  <ignoredErrors>
    <ignoredError sqref="B9:G22 B2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zoomScale="75" zoomScaleNormal="75" workbookViewId="0">
      <selection activeCell="E28" sqref="E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0" t="s">
        <v>437</v>
      </c>
      <c r="B1" s="162"/>
      <c r="C1" s="162"/>
      <c r="D1" s="162"/>
      <c r="E1" s="162"/>
      <c r="F1" s="162"/>
      <c r="G1" s="163"/>
    </row>
    <row r="2" spans="1:7" x14ac:dyDescent="0.25">
      <c r="A2" s="110" t="str">
        <f>'Formato 1'!A2</f>
        <v>Comisión Municipal de Cultura Física y Deporte de León, Guanajuato</v>
      </c>
      <c r="B2" s="111"/>
      <c r="C2" s="111"/>
      <c r="D2" s="111"/>
      <c r="E2" s="111"/>
      <c r="F2" s="111"/>
      <c r="G2" s="112"/>
    </row>
    <row r="3" spans="1:7" x14ac:dyDescent="0.25">
      <c r="A3" s="113" t="s">
        <v>302</v>
      </c>
      <c r="B3" s="114"/>
      <c r="C3" s="114"/>
      <c r="D3" s="114"/>
      <c r="E3" s="114"/>
      <c r="F3" s="114"/>
      <c r="G3" s="115"/>
    </row>
    <row r="4" spans="1:7" x14ac:dyDescent="0.25">
      <c r="A4" s="113" t="s">
        <v>438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5" t="s">
        <v>439</v>
      </c>
      <c r="B7" s="168" t="s">
        <v>304</v>
      </c>
      <c r="C7" s="168"/>
      <c r="D7" s="168"/>
      <c r="E7" s="168"/>
      <c r="F7" s="168"/>
      <c r="G7" s="168" t="s">
        <v>305</v>
      </c>
    </row>
    <row r="8" spans="1:7" ht="30" x14ac:dyDescent="0.25">
      <c r="A8" s="166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78"/>
    </row>
    <row r="9" spans="1:7" ht="15.75" customHeight="1" x14ac:dyDescent="0.25">
      <c r="A9" s="26" t="s">
        <v>440</v>
      </c>
      <c r="B9" s="119">
        <f>SUM(B10,B11,B12,B15,B16,B19)</f>
        <v>72312536.840000004</v>
      </c>
      <c r="C9" s="119">
        <f t="shared" ref="C9:G9" si="0">SUM(C10,C11,C12,C15,C16,C19)</f>
        <v>5.8207660913467407E-11</v>
      </c>
      <c r="D9" s="119">
        <f t="shared" si="0"/>
        <v>72312536.840000004</v>
      </c>
      <c r="E9" s="119">
        <f t="shared" si="0"/>
        <v>49381376.040000007</v>
      </c>
      <c r="F9" s="119">
        <f t="shared" si="0"/>
        <v>49381376.040000007</v>
      </c>
      <c r="G9" s="119">
        <f t="shared" si="0"/>
        <v>22931160.800000001</v>
      </c>
    </row>
    <row r="10" spans="1:7" x14ac:dyDescent="0.25">
      <c r="A10" s="58" t="s">
        <v>441</v>
      </c>
      <c r="B10" s="75">
        <v>72312536.840000004</v>
      </c>
      <c r="C10" s="75">
        <v>5.8207660913467407E-11</v>
      </c>
      <c r="D10" s="75">
        <v>72312536.840000004</v>
      </c>
      <c r="E10" s="75">
        <v>49381376.040000007</v>
      </c>
      <c r="F10" s="75">
        <v>49381376.040000007</v>
      </c>
      <c r="G10" s="76">
        <v>22931160.800000001</v>
      </c>
    </row>
    <row r="11" spans="1:7" ht="15.75" customHeight="1" x14ac:dyDescent="0.25">
      <c r="A11" s="58" t="s">
        <v>442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443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447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451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443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447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452</v>
      </c>
      <c r="B33" s="119">
        <f>B21+B9</f>
        <v>72312536.840000004</v>
      </c>
      <c r="C33" s="119">
        <f t="shared" ref="C33:G33" si="8">C21+C9</f>
        <v>5.8207660913467407E-11</v>
      </c>
      <c r="D33" s="119">
        <f t="shared" si="8"/>
        <v>72312536.840000004</v>
      </c>
      <c r="E33" s="119">
        <f t="shared" si="8"/>
        <v>49381376.040000007</v>
      </c>
      <c r="F33" s="119">
        <f t="shared" si="8"/>
        <v>49381376.040000007</v>
      </c>
      <c r="G33" s="119">
        <f t="shared" si="8"/>
        <v>22931160.800000001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2" orientation="landscape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6aa8a68a-ab09-4ac8-a697-fdce915bc56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5'!Títulos_a_imprimir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CP.ANGELES</cp:lastModifiedBy>
  <cp:revision/>
  <cp:lastPrinted>2025-10-21T17:45:10Z</cp:lastPrinted>
  <dcterms:created xsi:type="dcterms:W3CDTF">2023-03-16T22:14:51Z</dcterms:created>
  <dcterms:modified xsi:type="dcterms:W3CDTF">2025-10-21T18:38:47Z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