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3er trimestre 2024\"/>
    </mc:Choice>
  </mc:AlternateContent>
  <bookViews>
    <workbookView xWindow="0" yWindow="0" windowWidth="17280" windowHeight="909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0" i="20" l="1"/>
  <c r="D30" i="20"/>
  <c r="F29" i="19"/>
  <c r="F30" i="20"/>
  <c r="B30" i="20"/>
  <c r="G28" i="22"/>
  <c r="E28" i="22"/>
  <c r="E30" i="20"/>
  <c r="B31" i="16"/>
  <c r="C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 s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C42" i="8"/>
  <c r="D42" i="8"/>
  <c r="E42" i="8"/>
  <c r="F42" i="8"/>
  <c r="G42" i="8"/>
  <c r="B4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C60" i="2"/>
  <c r="B60" i="2"/>
  <c r="C41" i="2"/>
  <c r="B41" i="2"/>
  <c r="C38" i="2"/>
  <c r="G28" i="6" l="1"/>
  <c r="E84" i="7"/>
  <c r="G62" i="7"/>
  <c r="E47" i="2"/>
  <c r="E59" i="2" s="1"/>
  <c r="C65" i="6"/>
  <c r="F65" i="6"/>
  <c r="F52" i="8"/>
  <c r="C9" i="9"/>
  <c r="E52" i="8"/>
  <c r="C41" i="6"/>
  <c r="C70" i="6" s="1"/>
  <c r="F41" i="6"/>
  <c r="F70" i="6" s="1"/>
  <c r="F8" i="3"/>
  <c r="F20" i="3" s="1"/>
  <c r="E79" i="2"/>
  <c r="F79" i="2"/>
  <c r="F47" i="2"/>
  <c r="F59" i="2" s="1"/>
  <c r="C9" i="7"/>
  <c r="K20" i="4"/>
  <c r="E20" i="4"/>
  <c r="I20" i="4"/>
  <c r="C43" i="9"/>
  <c r="B43" i="9"/>
  <c r="D9" i="9"/>
  <c r="E9" i="9"/>
  <c r="G9" i="9"/>
  <c r="B9" i="9"/>
  <c r="D43" i="9"/>
  <c r="E43" i="9"/>
  <c r="G43" i="9"/>
  <c r="B52" i="8"/>
  <c r="D52" i="8"/>
  <c r="C52" i="8"/>
  <c r="G52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G16" i="6"/>
  <c r="G41" i="6" s="1"/>
  <c r="G37" i="6"/>
  <c r="E81" i="2" l="1"/>
  <c r="C77" i="9"/>
  <c r="F159" i="7"/>
  <c r="B70" i="6"/>
  <c r="F81" i="2"/>
  <c r="C159" i="7"/>
  <c r="G9" i="7"/>
  <c r="E77" i="9"/>
  <c r="G77" i="9"/>
  <c r="D77" i="9"/>
  <c r="B77" i="9"/>
  <c r="F77" i="9"/>
  <c r="D159" i="7"/>
  <c r="G84" i="7"/>
  <c r="G42" i="6"/>
  <c r="G70" i="6"/>
  <c r="G159" i="7" l="1"/>
  <c r="B38" i="2"/>
  <c r="C31" i="2"/>
  <c r="B31" i="2"/>
  <c r="C25" i="2"/>
  <c r="B25" i="2"/>
  <c r="B47" i="2" s="1"/>
  <c r="C17" i="2"/>
  <c r="C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<sst xmlns="http://schemas.openxmlformats.org/spreadsheetml/2006/main" count="1049" uniqueCount="639">
  <si>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</si>
  <si>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</si>
  <si>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</si>
  <si>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</si>
  <si>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</si>
  <si>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</si>
  <si>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</si>
  <si>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</si>
  <si>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</si>
  <si>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</si>
  <si>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</si>
  <si>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</si>
  <si>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</si>
  <si>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</si>
  <si>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</si>
  <si>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</si>
  <si>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</si>
  <si>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</si>
  <si>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</si>
  <si>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</si>
  <si>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</si>
  <si>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</si>
  <si>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</si>
  <si>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</si>
  <si>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</si>
  <si>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</si>
  <si>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</si>
  <si>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</si>
  <si>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</si>
  <si>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</si>
  <si>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</si>
  <si>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</si>
  <si>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</si>
  <si>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</si>
  <si>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</si>
  <si>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</si>
  <si>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</si>
  <si>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</si>
  <si>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</si>
  <si>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</si>
  <si>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</si>
  <si>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</si>
  <si>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</si>
  <si>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</si>
  <si>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</si>
  <si>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</si>
  <si>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</si>
  <si>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</si>
  <si>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</si>
  <si>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</si>
  <si>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</si>
  <si>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</si>
  <si>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</si>
  <si>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</si>
  <si>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</si>
  <si>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</si>
  <si>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</si>
  <si>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</si>
  <si>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</si>
  <si>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</si>
  <si>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</si>
  <si>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</si>
  <si>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</si>
  <si>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</si>
  <si>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</si>
  <si>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</si>
  <si>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</si>
  <si>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</si>
  <si>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</si>
  <si>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</si>
  <si>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</si>
  <si>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</si>
  <si>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</si>
  <si>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</si>
  <si>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</si>
  <si>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</si>
  <si>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</si>
  <si>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</si>
  <si>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</si>
  <si>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</si>
  <si>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</si>
  <si>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</si>
  <si>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</si>
  <si>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</si>
  <si>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</si>
  <si>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</si>
  <si>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</si>
  <si>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</si>
  <si>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</si>
  <si>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</si>
  <si>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</si>
  <si>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</si>
  <si>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</si>
  <si>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</si>
  <si>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</si>
  <si>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</si>
  <si>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</si>
  <si>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</si>
  <si>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</si>
  <si>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</si>
  <si>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</si>
  <si>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</si>
  <si>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</si>
  <si>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</si>
  <si>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</si>
  <si>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</si>
  <si>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</si>
  <si>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</si>
  <si>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</si>
  <si>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</si>
  <si>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</si>
  <si>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</si>
  <si>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</si>
  <si>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</si>
  <si>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</si>
  <si>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</si>
  <si>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</si>
  <si>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</si>
  <si>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</si>
  <si>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</si>
  <si>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</si>
  <si>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</si>
  <si>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</si>
  <si>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</si>
  <si>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</si>
  <si>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</si>
  <si>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</si>
  <si>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</si>
  <si>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</si>
  <si>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</si>
  <si>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</si>
  <si>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</si>
  <si>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</si>
  <si>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</si>
  <si>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</si>
  <si>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</si>
  <si>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</si>
  <si>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</si>
  <si>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</si>
  <si>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</si>
  <si>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</si>
  <si>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</si>
  <si>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</si>
  <si>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</si>
  <si>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</si>
  <si>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</si>
  <si>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</si>
  <si>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</si>
  <si>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</si>
  <si>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</si>
  <si>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</si>
  <si>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</si>
  <si>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</si>
  <si>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</si>
  <si>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</si>
  <si>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</si>
  <si>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</si>
  <si>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</si>
  <si>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</si>
  <si>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</si>
  <si>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</si>
  <si>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</si>
  <si>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</si>
  <si>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</si>
  <si>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</si>
  <si>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</si>
  <si>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</si>
  <si>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</si>
  <si>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</si>
  <si>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</si>
  <si>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</si>
  <si>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</si>
  <si>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</si>
  <si>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</si>
  <si>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</si>
  <si>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</si>
  <si>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</si>
  <si>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</si>
  <si>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</si>
  <si>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</si>
  <si>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</si>
  <si>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</si>
  <si>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</si>
  <si>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</si>
  <si>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</si>
  <si>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</si>
  <si>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</si>
  <si>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</si>
  <si>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</si>
  <si>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</si>
  <si>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</si>
  <si>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</si>
  <si>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</si>
  <si>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</si>
  <si>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</si>
  <si>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</si>
  <si>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</si>
  <si>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</si>
  <si>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</si>
  <si>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</si>
  <si>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</si>
  <si>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</si>
  <si>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</si>
  <si>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</si>
  <si>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</si>
  <si>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</si>
  <si>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</si>
  <si>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</si>
  <si>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</si>
  <si>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</si>
  <si>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</si>
  <si>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</si>
  <si>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</si>
  <si>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</si>
  <si>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</si>
  <si>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</si>
  <si>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</si>
  <si>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</si>
  <si>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</si>
  <si>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</si>
  <si>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</si>
  <si>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</si>
  <si>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</si>
  <si>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</si>
  <si>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</si>
  <si>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</si>
  <si>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</si>
  <si>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</si>
  <si>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</si>
  <si>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</si>
  <si>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</si>
  <si>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</si>
  <si>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</si>
  <si>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</si>
  <si>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</si>
  <si>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</si>
  <si>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</si>
  <si>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</si>
  <si>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</si>
  <si>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</si>
  <si>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</si>
  <si>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</si>
  <si>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</si>
  <si>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</si>
  <si>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</si>
  <si>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</si>
  <si>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</si>
  <si>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</si>
  <si>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</si>
  <si>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</si>
  <si>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</si>
  <si>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</si>
  <si>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</si>
  <si>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</si>
  <si>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</si>
  <si>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</si>
  <si>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</si>
  <si>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</si>
  <si>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</si>
  <si>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</si>
  <si>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</si>
  <si>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</si>
  <si>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</si>
  <si>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</si>
  <si>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</si>
  <si>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</si>
  <si>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</si>
  <si>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</si>
  <si>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</si>
  <si>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</si>
  <si>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</si>
  <si>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</si>
  <si>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</si>
  <si>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</si>
  <si>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</si>
  <si>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</si>
  <si>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</si>
  <si>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</si>
  <si>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</si>
  <si>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</si>
  <si>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</si>
  <si>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</si>
  <si>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</si>
  <si>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</si>
  <si>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</si>
  <si>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</si>
  <si>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</si>
  <si>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</si>
  <si>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</si>
  <si>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</si>
  <si>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</si>
  <si>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</si>
  <si>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</si>
  <si>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</si>
  <si>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</si>
  <si>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</si>
  <si>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</si>
  <si>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</si>
  <si>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</si>
  <si>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</si>
  <si>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</si>
  <si>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</si>
  <si>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</si>
  <si>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</si>
  <si>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</si>
  <si>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</si>
  <si>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</si>
  <si>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</si>
  <si>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</si>
  <si>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</si>
  <si>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</si>
  <si>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</si>
  <si>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</si>
  <si>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</si>
  <si>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</si>
  <si>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</si>
  <si>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</si>
  <si>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</si>
  <si>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</si>
  <si>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</si>
  <si>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</si>
  <si>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</si>
  <si>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</si>
  <si>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</si>
  <si>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</si>
  <si>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</si>
  <si>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</si>
  <si>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</si>
  <si>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</si>
  <si>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</si>
  <si>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</si>
  <si>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</si>
  <si>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</si>
  <si>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</si>
  <si>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</si>
  <si>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</si>
  <si>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</si>
  <si>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</si>
  <si>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</si>
  <si>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</si>
  <si>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</si>
  <si>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</si>
  <si>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</si>
  <si>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</si>
  <si>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</si>
  <si>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</si>
  <si>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</si>
  <si>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</si>
  <si>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</si>
  <si>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</si>
  <si>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</si>
  <si>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</si>
  <si>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</si>
  <si>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</si>
  <si>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</si>
  <si>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</si>
  <si>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</si>
  <si>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</si>
  <si>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</si>
  <si>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</si>
  <si>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</si>
  <si>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</si>
  <si>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</si>
  <si>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</si>
  <si>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</si>
  <si>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</si>
  <si>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</si>
  <si>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</si>
  <si>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</si>
  <si>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</si>
  <si>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</si>
  <si>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</si>
  <si>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</si>
  <si>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</si>
  <si>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</si>
  <si>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</si>
  <si>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</si>
  <si>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</si>
  <si>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</si>
  <si>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</si>
  <si>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</si>
  <si>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</si>
  <si>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</si>
  <si>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</si>
  <si>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</si>
  <si>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</si>
  <si>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</si>
  <si>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</si>
  <si>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</si>
  <si>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</si>
  <si>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</si>
  <si>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</si>
  <si>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</si>
  <si>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</si>
  <si>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</si>
  <si>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</si>
  <si>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</si>
  <si>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</si>
  <si>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</si>
  <si>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</si>
  <si>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</si>
  <si>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</si>
  <si>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</si>
  <si>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</si>
  <si>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</si>
  <si>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</si>
  <si>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</si>
  <si>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</si>
  <si>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</si>
  <si>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</si>
  <si>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</si>
  <si>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</si>
  <si>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</si>
  <si>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</si>
  <si>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</si>
  <si>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</si>
  <si>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</si>
  <si>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</si>
  <si>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</si>
  <si>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</si>
  <si>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</si>
  <si>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</si>
  <si>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</si>
  <si>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</si>
  <si>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</si>
  <si>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</si>
  <si>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</si>
  <si>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</si>
  <si>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</si>
  <si>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</si>
  <si>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</si>
  <si>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</si>
  <si>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</si>
  <si>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</si>
  <si>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</si>
  <si>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</si>
  <si>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</si>
  <si>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</si>
  <si>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</si>
  <si>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</si>
  <si>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</si>
  <si>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</si>
  <si>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</si>
  <si>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</si>
  <si>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</si>
  <si>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</si>
  <si>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</si>
  <si>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</si>
  <si>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</si>
  <si>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</si>
  <si>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</si>
  <si>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</si>
  <si>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</si>
  <si>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</si>
  <si>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</si>
  <si>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</si>
  <si>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</si>
  <si>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</si>
  <si>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</si>
  <si>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</si>
  <si>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</si>
  <si>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</si>
  <si>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</si>
  <si>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</si>
  <si>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</si>
  <si>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</si>
  <si>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</si>
  <si>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</si>
  <si>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</si>
  <si>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</si>
  <si>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</si>
  <si>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</si>
  <si>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</si>
  <si>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</si>
  <si>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</si>
  <si>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</si>
  <si>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</si>
  <si>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</si>
  <si>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</si>
  <si>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</si>
  <si>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</si>
  <si>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</si>
  <si>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</si>
  <si>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</si>
  <si>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</si>
  <si>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</si>
  <si>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</si>
  <si>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</si>
  <si>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</si>
  <si>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</si>
  <si>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</si>
  <si>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</si>
  <si>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</si>
  <si>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</si>
  <si>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</si>
  <si>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</si>
  <si>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</si>
  <si>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</si>
  <si>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</si>
  <si>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</si>
  <si>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</si>
  <si>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</si>
  <si>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</si>
  <si>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</si>
  <si>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</si>
  <si>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</si>
  <si>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</si>
  <si>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</si>
  <si>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</si>
  <si>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</si>
  <si>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</si>
  <si>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</si>
  <si>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</si>
  <si>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</si>
  <si>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</si>
  <si>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</si>
  <si>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</si>
  <si>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</si>
  <si>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</si>
  <si>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</si>
  <si>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</si>
  <si>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</si>
  <si>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</si>
  <si>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</si>
  <si>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</si>
  <si>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</si>
  <si>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</si>
  <si>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</si>
  <si>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</si>
  <si>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</si>
  <si>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</si>
  <si>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</si>
  <si>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</si>
  <si>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</si>
  <si>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</si>
  <si>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</si>
  <si>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</si>
  <si>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</si>
  <si>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</si>
  <si>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</si>
  <si>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</si>
  <si>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</si>
  <si>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</si>
  <si>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</si>
  <si>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</si>
  <si>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</si>
  <si>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</si>
  <si>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</si>
  <si>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</si>
  <si>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</si>
  <si>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</si>
  <si>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</si>
  <si>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</si>
  <si>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</si>
  <si>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</si>
  <si>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</si>
  <si>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</si>
  <si>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</si>
  <si>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</si>
  <si>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</si>
  <si>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</si>
  <si>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</si>
  <si>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</si>
  <si>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</si>
  <si>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</si>
  <si>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</si>
  <si>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</si>
  <si>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</si>
  <si>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</si>
  <si>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</si>
  <si>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</si>
  <si>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</si>
  <si>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</si>
  <si>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</si>
  <si>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</si>
  <si>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</si>
  <si>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</si>
  <si>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</si>
  <si>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</si>
  <si>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</si>
  <si>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</si>
  <si>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</si>
  <si>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</si>
  <si>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</si>
  <si>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</si>
  <si>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</si>
  <si>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</si>
  <si>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</si>
  <si>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Comisión Municipal de Cultura Física y Deporte de León, Guanajuato</t>
  </si>
  <si>
    <t>ADMINISTRACION DE BIENES Y RECURSOS FINA</t>
  </si>
  <si>
    <t>INFORMATICA Y PROGRAMACION</t>
  </si>
  <si>
    <t>CAPACITACION CONTINUA</t>
  </si>
  <si>
    <t>PROTECCION CIVIL</t>
  </si>
  <si>
    <t>OPERACION DE DEPORTE SELECTIVO</t>
  </si>
  <si>
    <t>OLIMPIADA Y PARA OLIMPIADA NACIONAL</t>
  </si>
  <si>
    <t>CIENCIAS APLICADAS AL DEPORTE</t>
  </si>
  <si>
    <t>METODOLOGIA DEL ENTRENAMIENTO</t>
  </si>
  <si>
    <t>GESTION Y ATENCION CIUDADNA A TRAVEZ</t>
  </si>
  <si>
    <t>OPERACION DE EVENTOS Y MERCADOTECNIA</t>
  </si>
  <si>
    <t>COMUNICACION SOCIAL</t>
  </si>
  <si>
    <t>APOYO A EVENTOS DEPORTIVOS</t>
  </si>
  <si>
    <t>MERCADOTECNIA</t>
  </si>
  <si>
    <t>MARATON LEON</t>
  </si>
  <si>
    <t>CULTURA FISICA Y RECREACION</t>
  </si>
  <si>
    <t>PERSONAS CON DISCAPACIDAD</t>
  </si>
  <si>
    <t>ACTIVACION FISICA EN MINIDEPORTIVAS</t>
  </si>
  <si>
    <t>ESCUELAS DE INICIO AL DEPORTE UNIDADES</t>
  </si>
  <si>
    <t>ACTIVACION FISICA ESCOLAR Y LABORAL</t>
  </si>
  <si>
    <t>MASIFICACION DE LA ACTIVACION FISICA</t>
  </si>
  <si>
    <t>OPERACION DE INFRAESTRUCTURA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</si>
  <si>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</si>
  <si>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</si>
  <si>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</si>
  <si>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</si>
  <si>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</si>
  <si>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</si>
  <si>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</si>
  <si>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</si>
  <si>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</si>
  <si>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OPERACIÓN DE DEPORTES Y CF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</si>
  <si>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</si>
  <si>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</si>
  <si>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</si>
  <si>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</si>
  <si>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</si>
  <si>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</si>
  <si>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2023
(de iniciativa de Ley) (c)</t>
  </si>
  <si>
    <t>2025 (d)</t>
  </si>
  <si>
    <t>2026 (d)</t>
  </si>
  <si>
    <t>2027 (d)</t>
  </si>
  <si>
    <t>2028 (d)</t>
  </si>
  <si>
    <t>2023 (c)</t>
  </si>
  <si>
    <t>2022 (c)</t>
  </si>
  <si>
    <t>2021 (c)</t>
  </si>
  <si>
    <t>2020 (c)</t>
  </si>
  <si>
    <t>2019 (c)</t>
  </si>
  <si>
    <t>Al 31 de Diciembre de 2023 y al 30 de Septiembre de 2024 (b)</t>
  </si>
  <si>
    <t>Del 1 de Enero al 30 de Septiembre de 2024 (b)</t>
  </si>
  <si>
    <t>Durante el Periodo del Tercer Trimestre 2024 no se efectuó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</si>
</sst>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14" xfId="0" applyBorder="1" applyAlignment="1" applyProtection="1">
      <alignment horizontal="left" vertical="top"/>
      <protection locked="0"/>
    </xf>
    <xf numFmtId="4" fontId="0" fillId="0" borderId="0" xfId="0" applyNumberFormat="1"/>
    <xf numFmtId="4" fontId="0" fillId="0" borderId="7" xfId="0" applyNumberFormat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75" zoomScaleNormal="75" workbookViewId="0">
      <selection activeCell="A10" sqref="A1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3" t="s">
        <v>0</v>
      </c>
      <c r="B1" s="164"/>
      <c r="C1" s="164"/>
      <c r="D1" s="164"/>
      <c r="E1" s="164"/>
      <c r="F1" s="165"/>
    </row>
    <row r="2" spans="1:6" ht="15" customHeight="1" x14ac:dyDescent="0.25">
      <c r="A2" s="110" t="s">
        <v>588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636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v>50954881.119999997</v>
      </c>
      <c r="C9" s="47">
        <f>SUM(C10:C16)</f>
        <v>27043339.039999999</v>
      </c>
      <c r="D9" s="46" t="s">
        <v>10</v>
      </c>
      <c r="E9" s="47">
        <v>14431150.52</v>
      </c>
      <c r="F9" s="47">
        <f>SUM(F10:F18)</f>
        <v>5755004.6300000008</v>
      </c>
    </row>
    <row r="10" spans="1:6" x14ac:dyDescent="0.25">
      <c r="A10" s="48" t="s">
        <v>11</v>
      </c>
      <c r="B10" s="47">
        <v>37000</v>
      </c>
      <c r="C10" s="47">
        <v>37000</v>
      </c>
      <c r="D10" s="48" t="s">
        <v>12</v>
      </c>
      <c r="E10" s="47">
        <v>0</v>
      </c>
      <c r="F10" s="47">
        <v>493972.96</v>
      </c>
    </row>
    <row r="11" spans="1:6" x14ac:dyDescent="0.25">
      <c r="A11" s="48" t="s">
        <v>13</v>
      </c>
      <c r="B11" s="47">
        <v>16977438.899999999</v>
      </c>
      <c r="C11" s="47">
        <v>10544234.01</v>
      </c>
      <c r="D11" s="48" t="s">
        <v>14</v>
      </c>
      <c r="E11" s="47">
        <v>6865252.46</v>
      </c>
      <c r="F11" s="47">
        <v>814661.17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33927216.219999999</v>
      </c>
      <c r="C13" s="47">
        <v>16448879.029999999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13226</v>
      </c>
      <c r="C15" s="47">
        <v>13226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1872179.69</v>
      </c>
      <c r="F16" s="47">
        <v>2394825.4300000002</v>
      </c>
    </row>
    <row r="17" spans="1:6" x14ac:dyDescent="0.25">
      <c r="A17" s="46" t="s">
        <v>25</v>
      </c>
      <c r="B17" s="47">
        <f>SUM(B18:B24)</f>
        <v>164801.51999999999</v>
      </c>
      <c r="C17" s="47">
        <f>SUM(C18:C24)</f>
        <v>47620.33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5693718.3700000001</v>
      </c>
      <c r="F18" s="47">
        <v>2051545.07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164801.51999999999</v>
      </c>
      <c r="C20" s="47">
        <v>47620.33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289456.90000000002</v>
      </c>
      <c r="C37" s="47">
        <v>312394.49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124998.04</v>
      </c>
      <c r="F38" s="47">
        <f>SUM(F39:F41)</f>
        <v>189223.67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124998.04</v>
      </c>
      <c r="F41" s="47">
        <v>189223.67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51409139.539999999</v>
      </c>
      <c r="C47" s="4">
        <f>C9+C17+C25+C31+C37+C38+C41</f>
        <v>27403353.859999996</v>
      </c>
      <c r="D47" s="2" t="s">
        <v>84</v>
      </c>
      <c r="E47" s="4">
        <f>E9+E19+E23+E26+E27+E31+E38+E42</f>
        <v>14556148.559999999</v>
      </c>
      <c r="F47" s="4">
        <f>F9+F19+F23+F26+F27+F31+F38+F42</f>
        <v>5944228.3000000007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35742276.039999999</v>
      </c>
      <c r="C53" s="47">
        <v>35158061.32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680062.56</v>
      </c>
      <c r="C54" s="47">
        <v>680062.56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-23439969.780000001</v>
      </c>
      <c r="C55" s="47">
        <v>-20918907.010000002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14556148.559999999</v>
      </c>
      <c r="F59" s="4">
        <f>F47+F57</f>
        <v>5944228.3000000007</v>
      </c>
    </row>
    <row r="60" spans="1:6" x14ac:dyDescent="0.25">
      <c r="A60" s="3" t="s">
        <v>104</v>
      </c>
      <c r="B60" s="4">
        <f>SUM(B50:B58)</f>
        <v>12982368.82</v>
      </c>
      <c r="C60" s="4">
        <f>SUM(C50:C58)</f>
        <v>14919216.870000001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64391508.359999999</v>
      </c>
      <c r="C62" s="4">
        <f>SUM(C47+C60)</f>
        <v>42322570.729999997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216450</v>
      </c>
      <c r="F63" s="47">
        <f>SUM(F64:F66)</f>
        <v>216450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216450</v>
      </c>
      <c r="F65" s="47">
        <v>216450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49618909.799999997</v>
      </c>
      <c r="F68" s="47">
        <f>SUM(F69:F73)</f>
        <v>36161892.43</v>
      </c>
    </row>
    <row r="69" spans="1:6" x14ac:dyDescent="0.25">
      <c r="A69" s="53"/>
      <c r="B69" s="45"/>
      <c r="C69" s="45"/>
      <c r="D69" s="46" t="s">
        <v>112</v>
      </c>
      <c r="E69" s="47">
        <v>13360694.51</v>
      </c>
      <c r="F69" s="47">
        <v>1412437.19</v>
      </c>
    </row>
    <row r="70" spans="1:6" x14ac:dyDescent="0.25">
      <c r="A70" s="53"/>
      <c r="B70" s="45"/>
      <c r="C70" s="45"/>
      <c r="D70" s="46" t="s">
        <v>113</v>
      </c>
      <c r="E70" s="47">
        <v>29967011.210000001</v>
      </c>
      <c r="F70" s="47">
        <v>28458251.16</v>
      </c>
    </row>
    <row r="71" spans="1:6" x14ac:dyDescent="0.25">
      <c r="A71" s="53"/>
      <c r="B71" s="45"/>
      <c r="C71" s="45"/>
      <c r="D71" s="46" t="s">
        <v>114</v>
      </c>
      <c r="E71" s="47">
        <v>6291204.0800000001</v>
      </c>
      <c r="F71" s="47">
        <v>6291204.0800000001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49835359.799999997</v>
      </c>
      <c r="F79" s="4">
        <f>F63+F68+F75</f>
        <v>36378342.43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64391508.359999999</v>
      </c>
      <c r="F81" s="4">
        <f>F59+F79</f>
        <v>42322570.730000004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B9:C62 E9:F45">
      <formula1>-1.79769313486231E+100</formula1>
      <formula2>1.79769313486231E+100</formula2>
    </dataValidation>
  </dataValidations>
  <pageMargins left="0.59055118110236227" right="0" top="0" bottom="0" header="0.31496062992125984" footer="0.31496062992125984"/>
  <pageSetup paperSize="119" scale="47" orientation="landscape" r:id="rId1"/>
  <ignoredErrors>
    <ignoredError sqref="C9 F9 B48:C52 B32:C36 B47:C47 B16:C19 B12 B21:C30 B38:C46 B56:C62 E19:F40 E10 E42:F64 E66:F68 E72:F81 B14 E12:E15 E1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9"/>
  <sheetViews>
    <sheetView showGridLines="0" zoomScale="75" zoomScaleNormal="75" workbookViewId="0">
      <selection activeCell="B17" sqref="B17:G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447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448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574</v>
      </c>
      <c r="B6" s="7" t="s">
        <v>626</v>
      </c>
      <c r="C6" s="33" t="s">
        <v>582</v>
      </c>
      <c r="D6" s="33" t="s">
        <v>627</v>
      </c>
      <c r="E6" s="33" t="s">
        <v>628</v>
      </c>
      <c r="F6" s="33" t="s">
        <v>629</v>
      </c>
      <c r="G6" s="33" t="s">
        <v>630</v>
      </c>
    </row>
    <row r="7" spans="1:7" ht="15.75" customHeight="1" x14ac:dyDescent="0.25">
      <c r="A7" s="26" t="s">
        <v>558</v>
      </c>
      <c r="B7" s="119">
        <f>SUM(B8:B19)</f>
        <v>148240169</v>
      </c>
      <c r="C7" s="119">
        <f t="shared" ref="C7:G7" si="0">SUM(C8:C19)</f>
        <v>153967944</v>
      </c>
      <c r="D7" s="119">
        <f t="shared" si="0"/>
        <v>153456042.75999999</v>
      </c>
      <c r="E7" s="119">
        <f t="shared" si="0"/>
        <v>163533216.50999999</v>
      </c>
      <c r="F7" s="119">
        <f t="shared" si="0"/>
        <v>174412658.95999998</v>
      </c>
      <c r="G7" s="119">
        <f t="shared" si="0"/>
        <v>186163185.58999997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69429009</v>
      </c>
      <c r="C14" s="75">
        <v>76411173</v>
      </c>
      <c r="D14" s="75">
        <v>83441000.920000002</v>
      </c>
      <c r="E14" s="75">
        <v>91117573</v>
      </c>
      <c r="F14" s="75">
        <v>99500389.709999993</v>
      </c>
      <c r="G14" s="75">
        <v>108654425.56999999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78811160</v>
      </c>
      <c r="C17" s="75">
        <v>77556771</v>
      </c>
      <c r="D17" s="75">
        <v>70015041.840000004</v>
      </c>
      <c r="E17" s="75">
        <v>72415643.510000005</v>
      </c>
      <c r="F17" s="75">
        <v>74912269.25</v>
      </c>
      <c r="G17" s="75">
        <v>77508760.019999996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148240169</v>
      </c>
      <c r="C31" s="119">
        <f t="shared" ref="C31:G31" si="3">C21+C7+C28</f>
        <v>153967944</v>
      </c>
      <c r="D31" s="119">
        <f t="shared" si="3"/>
        <v>153456042.75999999</v>
      </c>
      <c r="E31" s="119">
        <f t="shared" si="3"/>
        <v>163533216.50999999</v>
      </c>
      <c r="F31" s="119">
        <f t="shared" si="3"/>
        <v>174412658.95999998</v>
      </c>
      <c r="G31" s="119">
        <f t="shared" si="3"/>
        <v>186163185.58999997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B38" s="161"/>
      <c r="C38" s="161"/>
      <c r="D38" s="161"/>
      <c r="E38" s="161"/>
      <c r="F38" s="161"/>
      <c r="G38" s="161"/>
    </row>
    <row r="39" spans="1:7" x14ac:dyDescent="0.25">
      <c r="E39" s="16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horizontalDpi="1200" verticalDpi="1200" r:id="rId1"/>
  <ignoredErrors>
    <ignoredError sqref="B7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4"/>
  <sheetViews>
    <sheetView showGridLines="0" zoomScale="75" zoomScaleNormal="75" workbookViewId="0">
      <selection activeCell="D26" sqref="D2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5" width="22.28515625" bestFit="1" customWidth="1"/>
    <col min="6" max="6" width="26.85546875" bestFit="1" customWidth="1"/>
    <col min="7" max="7" width="19.5703125" bestFit="1" customWidth="1"/>
    <col min="8" max="9" width="14.42578125" bestFit="1" customWidth="1"/>
  </cols>
  <sheetData>
    <row r="1" spans="1:12" ht="41.1" customHeight="1" x14ac:dyDescent="0.25">
      <c r="A1" s="172" t="s">
        <v>466</v>
      </c>
      <c r="B1" s="164"/>
      <c r="C1" s="164"/>
      <c r="D1" s="164"/>
      <c r="E1" s="164"/>
      <c r="F1" s="164"/>
      <c r="G1" s="165"/>
    </row>
    <row r="2" spans="1:12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5"/>
      <c r="G2" s="186"/>
    </row>
    <row r="3" spans="1:12" x14ac:dyDescent="0.25">
      <c r="A3" s="181" t="s">
        <v>467</v>
      </c>
      <c r="B3" s="182"/>
      <c r="C3" s="182"/>
      <c r="D3" s="182"/>
      <c r="E3" s="182"/>
      <c r="F3" s="182"/>
      <c r="G3" s="183"/>
    </row>
    <row r="4" spans="1:12" x14ac:dyDescent="0.25">
      <c r="A4" s="181" t="s">
        <v>2</v>
      </c>
      <c r="B4" s="182"/>
      <c r="C4" s="182"/>
      <c r="D4" s="182"/>
      <c r="E4" s="182"/>
      <c r="F4" s="182"/>
      <c r="G4" s="183"/>
    </row>
    <row r="5" spans="1:12" x14ac:dyDescent="0.25">
      <c r="A5" s="175" t="s">
        <v>449</v>
      </c>
      <c r="B5" s="176"/>
      <c r="C5" s="176"/>
      <c r="D5" s="176"/>
      <c r="E5" s="176"/>
      <c r="F5" s="176"/>
      <c r="G5" s="177"/>
    </row>
    <row r="6" spans="1:12" ht="30" x14ac:dyDescent="0.25">
      <c r="A6" s="139" t="s">
        <v>574</v>
      </c>
      <c r="B6" s="7" t="s">
        <v>626</v>
      </c>
      <c r="C6" s="33" t="s">
        <v>582</v>
      </c>
      <c r="D6" s="33" t="s">
        <v>627</v>
      </c>
      <c r="E6" s="33" t="s">
        <v>628</v>
      </c>
      <c r="F6" s="33" t="s">
        <v>629</v>
      </c>
      <c r="G6" s="33" t="s">
        <v>630</v>
      </c>
    </row>
    <row r="7" spans="1:12" ht="15.75" customHeight="1" x14ac:dyDescent="0.25">
      <c r="A7" s="26" t="s">
        <v>469</v>
      </c>
      <c r="B7" s="119">
        <f t="shared" ref="B7:G7" si="0">SUM(B8:B16)</f>
        <v>148240169</v>
      </c>
      <c r="C7" s="119">
        <f t="shared" si="0"/>
        <v>153967944</v>
      </c>
      <c r="D7" s="119">
        <f t="shared" si="0"/>
        <v>153456042.76000002</v>
      </c>
      <c r="E7" s="119">
        <f t="shared" si="0"/>
        <v>163533216.51000002</v>
      </c>
      <c r="F7" s="119">
        <f t="shared" si="0"/>
        <v>174412658.96000001</v>
      </c>
      <c r="G7" s="119">
        <f t="shared" si="0"/>
        <v>186163185.58999997</v>
      </c>
    </row>
    <row r="8" spans="1:12" x14ac:dyDescent="0.25">
      <c r="A8" s="58" t="s">
        <v>575</v>
      </c>
      <c r="B8" s="75">
        <v>61974412</v>
      </c>
      <c r="C8" s="75">
        <v>68987562</v>
      </c>
      <c r="D8" s="75">
        <v>74409384.560000002</v>
      </c>
      <c r="E8" s="75">
        <v>81324691.980000004</v>
      </c>
      <c r="F8" s="75">
        <v>88915793.450000003</v>
      </c>
      <c r="G8" s="75">
        <v>97246445.459999993</v>
      </c>
      <c r="I8" s="161"/>
      <c r="J8" s="161"/>
      <c r="K8" s="161"/>
      <c r="L8" s="161"/>
    </row>
    <row r="9" spans="1:12" ht="15.75" customHeight="1" x14ac:dyDescent="0.25">
      <c r="A9" s="58" t="s">
        <v>576</v>
      </c>
      <c r="B9" s="75">
        <v>12670033</v>
      </c>
      <c r="C9" s="75">
        <v>18464292</v>
      </c>
      <c r="D9" s="75">
        <v>15694648.199999999</v>
      </c>
      <c r="E9" s="75">
        <v>16322434.130000001</v>
      </c>
      <c r="F9" s="75">
        <v>16975331.489999998</v>
      </c>
      <c r="G9" s="75">
        <v>17654344.75</v>
      </c>
      <c r="H9" s="162"/>
      <c r="I9" s="161"/>
      <c r="J9" s="161"/>
      <c r="K9" s="161"/>
      <c r="L9" s="161"/>
    </row>
    <row r="10" spans="1:12" x14ac:dyDescent="0.25">
      <c r="A10" s="58" t="s">
        <v>472</v>
      </c>
      <c r="B10" s="75">
        <v>49063616</v>
      </c>
      <c r="C10" s="75">
        <v>34429194</v>
      </c>
      <c r="D10" s="75">
        <v>35806361.759999998</v>
      </c>
      <c r="E10" s="75">
        <v>37238616.229999997</v>
      </c>
      <c r="F10" s="75">
        <v>38728160.880000003</v>
      </c>
      <c r="G10" s="75">
        <v>40277287.310000002</v>
      </c>
      <c r="H10" s="162"/>
      <c r="I10" s="161"/>
      <c r="J10" s="161"/>
      <c r="K10" s="161"/>
      <c r="L10" s="161"/>
    </row>
    <row r="11" spans="1:12" x14ac:dyDescent="0.25">
      <c r="A11" s="58" t="s">
        <v>473</v>
      </c>
      <c r="B11" s="75">
        <v>23527408</v>
      </c>
      <c r="C11" s="75">
        <v>30656440</v>
      </c>
      <c r="D11" s="75">
        <v>26057974</v>
      </c>
      <c r="E11" s="75">
        <v>27100292.960000001</v>
      </c>
      <c r="F11" s="75">
        <v>28184304.68</v>
      </c>
      <c r="G11" s="75">
        <v>29311676.870000001</v>
      </c>
      <c r="H11" s="162"/>
      <c r="I11" s="161"/>
      <c r="J11" s="161"/>
      <c r="K11" s="161"/>
      <c r="L11" s="161"/>
    </row>
    <row r="12" spans="1:12" x14ac:dyDescent="0.25">
      <c r="A12" s="58" t="s">
        <v>577</v>
      </c>
      <c r="B12" s="75">
        <v>1004700</v>
      </c>
      <c r="C12" s="75">
        <v>1430456</v>
      </c>
      <c r="D12" s="75">
        <v>1487674.24</v>
      </c>
      <c r="E12" s="75">
        <v>1547181.21</v>
      </c>
      <c r="F12" s="75">
        <v>1609068.46</v>
      </c>
      <c r="G12" s="75">
        <v>1673431.2</v>
      </c>
      <c r="I12" s="161"/>
      <c r="J12" s="161"/>
      <c r="K12" s="161"/>
      <c r="L12" s="161"/>
    </row>
    <row r="13" spans="1:12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12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12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12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148240169</v>
      </c>
      <c r="C29" s="119">
        <f t="shared" ref="C29:G29" si="2">C18+C7</f>
        <v>153967944</v>
      </c>
      <c r="D29" s="119">
        <f t="shared" si="2"/>
        <v>153456042.76000002</v>
      </c>
      <c r="E29" s="119">
        <f t="shared" si="2"/>
        <v>163533216.51000002</v>
      </c>
      <c r="F29" s="119">
        <f t="shared" si="2"/>
        <v>174412658.96000001</v>
      </c>
      <c r="G29" s="119">
        <f t="shared" si="2"/>
        <v>186163185.58999997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4" spans="4:7" x14ac:dyDescent="0.25">
      <c r="D34" s="161"/>
      <c r="E34" s="161"/>
      <c r="F34" s="161"/>
      <c r="G34" s="16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B16" sqref="B16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482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483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39" t="s">
        <v>450</v>
      </c>
      <c r="B5" s="7" t="s">
        <v>635</v>
      </c>
      <c r="C5" s="33" t="s">
        <v>634</v>
      </c>
      <c r="D5" s="33" t="s">
        <v>633</v>
      </c>
      <c r="E5" s="33" t="s">
        <v>632</v>
      </c>
      <c r="F5" s="33" t="s">
        <v>631</v>
      </c>
      <c r="G5" s="33" t="s">
        <v>582</v>
      </c>
    </row>
    <row r="6" spans="1:7" ht="15.75" customHeight="1" x14ac:dyDescent="0.25">
      <c r="A6" s="26" t="s">
        <v>452</v>
      </c>
      <c r="B6" s="119">
        <f>SUM(B7:B18)</f>
        <v>107957378.00999999</v>
      </c>
      <c r="C6" s="119">
        <f t="shared" ref="C6:G6" si="0">SUM(C7:C18)</f>
        <v>89476426.290000007</v>
      </c>
      <c r="D6" s="119">
        <f t="shared" si="0"/>
        <v>96170774</v>
      </c>
      <c r="E6" s="119">
        <f t="shared" si="0"/>
        <v>150443808</v>
      </c>
      <c r="F6" s="119">
        <f t="shared" si="0"/>
        <v>195926632.69</v>
      </c>
      <c r="G6" s="119">
        <f t="shared" si="0"/>
        <v>171127214.44999999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61222100.030000001</v>
      </c>
      <c r="C13" s="75">
        <v>20015316.530000001</v>
      </c>
      <c r="D13" s="75">
        <v>49409247</v>
      </c>
      <c r="E13" s="75">
        <v>65235764</v>
      </c>
      <c r="F13" s="75">
        <v>80392767.510000005</v>
      </c>
      <c r="G13" s="75">
        <v>61850657.689999998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46735277.979999997</v>
      </c>
      <c r="C16" s="75">
        <v>69461109.760000005</v>
      </c>
      <c r="D16" s="75">
        <v>46761527</v>
      </c>
      <c r="E16" s="75">
        <v>85208044</v>
      </c>
      <c r="F16" s="75">
        <v>115533865.18000001</v>
      </c>
      <c r="G16" s="75">
        <v>109276556.76000001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107957378.00999999</v>
      </c>
      <c r="C30" s="119">
        <f t="shared" ref="C30:G30" si="3">C20+C6+C27</f>
        <v>89476426.290000007</v>
      </c>
      <c r="D30" s="119">
        <f t="shared" si="3"/>
        <v>96170774</v>
      </c>
      <c r="E30" s="119">
        <f t="shared" si="3"/>
        <v>150443808</v>
      </c>
      <c r="F30" s="119">
        <f t="shared" si="3"/>
        <v>195926632.69</v>
      </c>
      <c r="G30" s="119">
        <f t="shared" si="3"/>
        <v>171127214.44999999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7" spans="1:7" x14ac:dyDescent="0.25">
      <c r="E37" s="161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C11:G11 B15 B18:G30 B1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C25" sqref="C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507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508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39" t="s">
        <v>450</v>
      </c>
      <c r="B5" s="7" t="s">
        <v>620</v>
      </c>
      <c r="C5" s="33" t="s">
        <v>621</v>
      </c>
      <c r="D5" s="33" t="s">
        <v>622</v>
      </c>
      <c r="E5" s="33" t="s">
        <v>623</v>
      </c>
      <c r="F5" s="33" t="s">
        <v>624</v>
      </c>
      <c r="G5" s="33" t="s">
        <v>625</v>
      </c>
    </row>
    <row r="6" spans="1:7" ht="15.75" customHeight="1" x14ac:dyDescent="0.25">
      <c r="A6" s="26" t="s">
        <v>469</v>
      </c>
      <c r="B6" s="119">
        <f t="shared" ref="B6:G6" si="0">SUM(B7:B15)</f>
        <v>108007271.09</v>
      </c>
      <c r="C6" s="119">
        <f t="shared" si="0"/>
        <v>82188284</v>
      </c>
      <c r="D6" s="119">
        <f t="shared" si="0"/>
        <v>92767886.919999987</v>
      </c>
      <c r="E6" s="119">
        <f t="shared" si="0"/>
        <v>141049230.06</v>
      </c>
      <c r="F6" s="119">
        <f t="shared" si="0"/>
        <v>199691933.68000001</v>
      </c>
      <c r="G6" s="119">
        <f t="shared" si="0"/>
        <v>158622094.22999999</v>
      </c>
    </row>
    <row r="7" spans="1:7" x14ac:dyDescent="0.25">
      <c r="A7" s="58" t="s">
        <v>575</v>
      </c>
      <c r="B7" s="75">
        <v>52312478.060000002</v>
      </c>
      <c r="C7" s="75">
        <v>47528694.719999999</v>
      </c>
      <c r="D7" s="75">
        <v>44288999.899999999</v>
      </c>
      <c r="E7" s="75">
        <v>47537383.829999998</v>
      </c>
      <c r="F7" s="75">
        <v>59433571.420000002</v>
      </c>
      <c r="G7" s="75">
        <v>48400477.789999999</v>
      </c>
    </row>
    <row r="8" spans="1:7" ht="15.75" customHeight="1" x14ac:dyDescent="0.25">
      <c r="A8" s="58" t="s">
        <v>576</v>
      </c>
      <c r="B8" s="75">
        <v>9255048.8200000003</v>
      </c>
      <c r="C8" s="75">
        <v>6888846.2599999998</v>
      </c>
      <c r="D8" s="75">
        <v>9196168.1500000004</v>
      </c>
      <c r="E8" s="75">
        <v>18899712.710000001</v>
      </c>
      <c r="F8" s="75">
        <v>26911669.509999998</v>
      </c>
      <c r="G8" s="75">
        <v>13331849.23</v>
      </c>
    </row>
    <row r="9" spans="1:7" x14ac:dyDescent="0.25">
      <c r="A9" s="58" t="s">
        <v>472</v>
      </c>
      <c r="B9" s="75">
        <v>18678016.350000001</v>
      </c>
      <c r="C9" s="75">
        <v>11402676.560000001</v>
      </c>
      <c r="D9" s="75">
        <v>19450653.460000001</v>
      </c>
      <c r="E9" s="75">
        <v>44165432.660000004</v>
      </c>
      <c r="F9" s="75">
        <v>67896741.400000006</v>
      </c>
      <c r="G9" s="75">
        <v>70618520.480000004</v>
      </c>
    </row>
    <row r="10" spans="1:7" x14ac:dyDescent="0.25">
      <c r="A10" s="58" t="s">
        <v>473</v>
      </c>
      <c r="B10" s="75">
        <v>17448864.760000002</v>
      </c>
      <c r="C10" s="75">
        <v>15940804.99</v>
      </c>
      <c r="D10" s="75">
        <v>17488616.239999998</v>
      </c>
      <c r="E10" s="75">
        <v>27684110.66</v>
      </c>
      <c r="F10" s="75">
        <v>40506628.100000001</v>
      </c>
      <c r="G10" s="75">
        <v>25687032.010000002</v>
      </c>
    </row>
    <row r="11" spans="1:7" x14ac:dyDescent="0.25">
      <c r="A11" s="58" t="s">
        <v>577</v>
      </c>
      <c r="B11" s="75">
        <v>10312863.1</v>
      </c>
      <c r="C11" s="75">
        <v>427261.47</v>
      </c>
      <c r="D11" s="75">
        <v>2343449.17</v>
      </c>
      <c r="E11" s="75">
        <v>2762590.1999999997</v>
      </c>
      <c r="F11" s="75">
        <v>4943323.25</v>
      </c>
      <c r="G11" s="75">
        <v>584214.72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108007271.09</v>
      </c>
      <c r="C28" s="119">
        <f t="shared" ref="C28:G28" si="2">C17+C6</f>
        <v>82188284</v>
      </c>
      <c r="D28" s="119">
        <f t="shared" si="2"/>
        <v>92767886.919999987</v>
      </c>
      <c r="E28" s="119">
        <f t="shared" si="2"/>
        <v>141049230.06</v>
      </c>
      <c r="F28" s="119">
        <f t="shared" si="2"/>
        <v>199691933.68000001</v>
      </c>
      <c r="G28" s="119">
        <f t="shared" si="2"/>
        <v>158622094.22999999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2" t="s">
        <v>511</v>
      </c>
      <c r="B1" s="164"/>
      <c r="C1" s="164"/>
      <c r="D1" s="164"/>
      <c r="E1" s="164"/>
      <c r="F1" s="164"/>
    </row>
    <row r="2" spans="1:6" x14ac:dyDescent="0.25">
      <c r="A2" s="184" t="str">
        <f>'Formato 1'!A2</f>
        <v>Comisión Municipal de Cultura Física y Deporte de León, Guanajuato</v>
      </c>
      <c r="B2" s="185"/>
      <c r="C2" s="185"/>
      <c r="D2" s="185"/>
      <c r="E2" s="185"/>
      <c r="F2" s="186"/>
    </row>
    <row r="3" spans="1:6" x14ac:dyDescent="0.25">
      <c r="A3" s="181" t="s">
        <v>512</v>
      </c>
      <c r="B3" s="182"/>
      <c r="C3" s="182"/>
      <c r="D3" s="182"/>
      <c r="E3" s="182"/>
      <c r="F3" s="18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60" t="s">
        <v>638</v>
      </c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9" t="s">
        <v>447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7" t="s">
        <v>450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70" t="s">
        <v>451</v>
      </c>
      <c r="C7" s="188"/>
      <c r="D7" s="188"/>
      <c r="E7" s="188"/>
      <c r="F7" s="188"/>
      <c r="G7" s="18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466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1" t="s">
        <v>468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37" t="s">
        <v>451</v>
      </c>
      <c r="C7" s="188"/>
      <c r="D7" s="188"/>
      <c r="E7" s="188"/>
      <c r="F7" s="188"/>
      <c r="G7" s="18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482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450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f>+F5+1</f>
        <v>2022</v>
      </c>
    </row>
    <row r="6" spans="1:7" ht="32.25" x14ac:dyDescent="0.25">
      <c r="A6" s="171"/>
      <c r="B6" s="196"/>
      <c r="C6" s="196"/>
      <c r="D6" s="196"/>
      <c r="E6" s="196"/>
      <c r="F6" s="19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3" t="s">
        <v>505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506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507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Comisión Municipal de Cultura Física y Deporte de León,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7" t="s">
        <v>468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3" t="s">
        <v>505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506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9" t="s">
        <v>511</v>
      </c>
      <c r="B1" s="199"/>
      <c r="C1" s="199"/>
      <c r="D1" s="199"/>
      <c r="E1" s="199"/>
      <c r="F1" s="199"/>
    </row>
    <row r="2" spans="1:6" ht="20.100000000000001" customHeight="1" x14ac:dyDescent="0.25">
      <c r="A2" s="110" t="str">
        <f>'Formato 1'!A2</f>
        <v>Comisión Municipal de Cultura Física y Deporte de León,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3" t="s">
        <v>122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5944228.2999999998</v>
      </c>
      <c r="C18" s="108"/>
      <c r="D18" s="108"/>
      <c r="E18" s="108"/>
      <c r="F18" s="4">
        <v>14556148.560000001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5944228.2999999998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14556148.560000001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6" t="s">
        <v>151</v>
      </c>
      <c r="B33" s="166"/>
      <c r="C33" s="166"/>
      <c r="D33" s="166"/>
      <c r="E33" s="166"/>
      <c r="F33" s="166"/>
      <c r="G33" s="166"/>
      <c r="H33" s="166"/>
    </row>
    <row r="34" spans="1:8" ht="14.45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4.45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4.45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4.45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162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637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B14" sqref="B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3" t="s">
        <v>183</v>
      </c>
      <c r="B1" s="164"/>
      <c r="C1" s="164"/>
      <c r="D1" s="165"/>
    </row>
    <row r="2" spans="1:4" x14ac:dyDescent="0.25">
      <c r="A2" s="110" t="str">
        <f>'Formato 1'!A2</f>
        <v>Comisión Municipal de Cultura Física y Deporte de León, 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153967944</v>
      </c>
      <c r="C8" s="14">
        <f>SUM(C9:C11)</f>
        <v>171127214.44999999</v>
      </c>
      <c r="D8" s="14">
        <f>SUM(D9:D11)</f>
        <v>171127214.44999999</v>
      </c>
    </row>
    <row r="9" spans="1:4" x14ac:dyDescent="0.25">
      <c r="A9" s="58" t="s">
        <v>189</v>
      </c>
      <c r="B9" s="94">
        <v>153967944</v>
      </c>
      <c r="C9" s="94">
        <v>171127214.44999999</v>
      </c>
      <c r="D9" s="94">
        <v>171127214.44999999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153967944</v>
      </c>
      <c r="C13" s="14">
        <f>C14+C15</f>
        <v>158622094.22999999</v>
      </c>
      <c r="D13" s="14">
        <f>D14+D15</f>
        <v>151828864.94</v>
      </c>
    </row>
    <row r="14" spans="1:4" x14ac:dyDescent="0.25">
      <c r="A14" s="58" t="s">
        <v>193</v>
      </c>
      <c r="B14" s="94">
        <v>153967944</v>
      </c>
      <c r="C14" s="94">
        <v>158622094.22999999</v>
      </c>
      <c r="D14" s="94">
        <v>151828864.94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12505120.219999999</v>
      </c>
      <c r="D21" s="14">
        <f>D8-D13+D17</f>
        <v>19298349.50999999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12505120.219999999</v>
      </c>
      <c r="D23" s="14">
        <f>D21-D11</f>
        <v>19298349.50999999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12505120.219999999</v>
      </c>
      <c r="D25" s="14">
        <f>D23-D17</f>
        <v>19298349.50999999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12505120.219999999</v>
      </c>
      <c r="D33" s="4">
        <f>D25+D29</f>
        <v>19298349.50999999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153967944</v>
      </c>
      <c r="C48" s="96">
        <f>C9</f>
        <v>171127214.44999999</v>
      </c>
      <c r="D48" s="96">
        <f>D9</f>
        <v>171127214.44999999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153967944</v>
      </c>
      <c r="C53" s="47">
        <f>C14</f>
        <v>158622094.22999999</v>
      </c>
      <c r="D53" s="47">
        <f>D14</f>
        <v>151828864.94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12505120.219999999</v>
      </c>
      <c r="D57" s="4">
        <f>D48+D49-D53+D55</f>
        <v>19298349.50999999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12505120.219999999</v>
      </c>
      <c r="D59" s="4">
        <f>D57-D49</f>
        <v>19298349.50999999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224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7" t="s">
        <v>226</v>
      </c>
      <c r="B6" s="169" t="s">
        <v>227</v>
      </c>
      <c r="C6" s="169"/>
      <c r="D6" s="169"/>
      <c r="E6" s="169"/>
      <c r="F6" s="169"/>
      <c r="G6" s="169" t="s">
        <v>228</v>
      </c>
    </row>
    <row r="7" spans="1:7" ht="30" x14ac:dyDescent="0.25">
      <c r="A7" s="16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76411156</v>
      </c>
      <c r="C15" s="47">
        <v>17158161.199999999</v>
      </c>
      <c r="D15" s="47">
        <v>93569317.200000003</v>
      </c>
      <c r="E15" s="47">
        <v>61850657.689999998</v>
      </c>
      <c r="F15" s="47">
        <v>61850657.689999998</v>
      </c>
      <c r="G15" s="47">
        <v>-14560498.310000001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77556788</v>
      </c>
      <c r="C34" s="47">
        <v>44700000</v>
      </c>
      <c r="D34" s="47">
        <v>122256788</v>
      </c>
      <c r="E34" s="47">
        <v>109276556.76000001</v>
      </c>
      <c r="F34" s="47">
        <v>109276556.76000001</v>
      </c>
      <c r="G34" s="47">
        <v>31719768.760000002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153967944</v>
      </c>
      <c r="C41" s="4">
        <f t="shared" si="7"/>
        <v>61858161.200000003</v>
      </c>
      <c r="D41" s="4">
        <f t="shared" si="7"/>
        <v>215826105.19999999</v>
      </c>
      <c r="E41" s="4">
        <f t="shared" si="7"/>
        <v>171127214.44999999</v>
      </c>
      <c r="F41" s="4">
        <f t="shared" si="7"/>
        <v>171127214.44999999</v>
      </c>
      <c r="G41" s="4">
        <f t="shared" si="7"/>
        <v>17159270.450000003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17159270.450000003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7347240</v>
      </c>
      <c r="D67" s="4">
        <f t="shared" si="15"/>
        <v>7347240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7347240</v>
      </c>
      <c r="D68" s="47">
        <v>7347240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153967944</v>
      </c>
      <c r="C70" s="4">
        <f>C41+C65+C67</f>
        <v>69205401.200000003</v>
      </c>
      <c r="D70" s="4">
        <f t="shared" si="16"/>
        <v>223173345.19999999</v>
      </c>
      <c r="E70" s="4">
        <f t="shared" si="16"/>
        <v>171127214.44999999</v>
      </c>
      <c r="F70" s="4">
        <f t="shared" si="16"/>
        <v>171127214.44999999</v>
      </c>
      <c r="G70" s="4">
        <f t="shared" si="16"/>
        <v>17159270.450000003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4 G60:G76 G55:G58 G38:G53 B35:F58 B69:F69 B68 E68:F68 B71:F75 B70 D70:F70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F43" sqref="F4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2" t="s">
        <v>295</v>
      </c>
      <c r="B1" s="164"/>
      <c r="C1" s="164"/>
      <c r="D1" s="164"/>
      <c r="E1" s="164"/>
      <c r="F1" s="164"/>
      <c r="G1" s="165"/>
    </row>
    <row r="2" spans="1:7" x14ac:dyDescent="0.25">
      <c r="A2" s="125" t="str">
        <f>'Formato 1'!A2</f>
        <v>Comisión Municipal de Cultura Física y Deporte de León,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0" t="s">
        <v>4</v>
      </c>
      <c r="B7" s="170" t="s">
        <v>298</v>
      </c>
      <c r="C7" s="170"/>
      <c r="D7" s="170"/>
      <c r="E7" s="170"/>
      <c r="F7" s="170"/>
      <c r="G7" s="171" t="s">
        <v>299</v>
      </c>
    </row>
    <row r="8" spans="1:7" ht="30" x14ac:dyDescent="0.25">
      <c r="A8" s="17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0"/>
    </row>
    <row r="9" spans="1:7" x14ac:dyDescent="0.25">
      <c r="A9" s="27" t="s">
        <v>304</v>
      </c>
      <c r="B9" s="83">
        <f t="shared" ref="B9:G9" si="0">SUM(B10,B18,B28,B38,B48,B58,B62,B71,B75)</f>
        <v>153967944</v>
      </c>
      <c r="C9" s="83">
        <f t="shared" si="0"/>
        <v>69205401.200000003</v>
      </c>
      <c r="D9" s="83">
        <f t="shared" si="0"/>
        <v>223173345.19999999</v>
      </c>
      <c r="E9" s="83">
        <f t="shared" si="0"/>
        <v>158622094.22999999</v>
      </c>
      <c r="F9" s="83">
        <f t="shared" si="0"/>
        <v>151828864.94</v>
      </c>
      <c r="G9" s="83">
        <f t="shared" si="0"/>
        <v>64551250.969999991</v>
      </c>
    </row>
    <row r="10" spans="1:7" x14ac:dyDescent="0.25">
      <c r="A10" s="84" t="s">
        <v>305</v>
      </c>
      <c r="B10" s="83">
        <f t="shared" ref="B10:G10" si="1">SUM(B11:B17)</f>
        <v>68987562</v>
      </c>
      <c r="C10" s="83">
        <f t="shared" si="1"/>
        <v>0</v>
      </c>
      <c r="D10" s="83">
        <f t="shared" si="1"/>
        <v>68987562</v>
      </c>
      <c r="E10" s="83">
        <f t="shared" si="1"/>
        <v>48400477.789999999</v>
      </c>
      <c r="F10" s="83">
        <f t="shared" si="1"/>
        <v>48400477.789999999</v>
      </c>
      <c r="G10" s="83">
        <f t="shared" si="1"/>
        <v>20587084.210000001</v>
      </c>
    </row>
    <row r="11" spans="1:7" x14ac:dyDescent="0.25">
      <c r="A11" s="85" t="s">
        <v>306</v>
      </c>
      <c r="B11" s="75">
        <v>23274020</v>
      </c>
      <c r="C11" s="75">
        <v>262102.03</v>
      </c>
      <c r="D11" s="75">
        <v>23536122.030000001</v>
      </c>
      <c r="E11" s="75">
        <v>16546802.970000001</v>
      </c>
      <c r="F11" s="75">
        <v>16546802.970000001</v>
      </c>
      <c r="G11" s="75">
        <v>6989319.0599999996</v>
      </c>
    </row>
    <row r="12" spans="1:7" x14ac:dyDescent="0.25">
      <c r="A12" s="85" t="s">
        <v>307</v>
      </c>
      <c r="B12" s="75">
        <v>13219562</v>
      </c>
      <c r="C12" s="75">
        <v>73643</v>
      </c>
      <c r="D12" s="75">
        <v>13293205</v>
      </c>
      <c r="E12" s="75">
        <v>9788751.3200000003</v>
      </c>
      <c r="F12" s="75">
        <v>9788751.3200000003</v>
      </c>
      <c r="G12" s="75">
        <v>3504453.68</v>
      </c>
    </row>
    <row r="13" spans="1:7" x14ac:dyDescent="0.25">
      <c r="A13" s="85" t="s">
        <v>308</v>
      </c>
      <c r="B13" s="75">
        <v>5795249</v>
      </c>
      <c r="C13" s="75">
        <v>-97140</v>
      </c>
      <c r="D13" s="75">
        <v>5698109</v>
      </c>
      <c r="E13" s="75">
        <v>3909732.56</v>
      </c>
      <c r="F13" s="75">
        <v>3909732.56</v>
      </c>
      <c r="G13" s="75">
        <v>1788376.44</v>
      </c>
    </row>
    <row r="14" spans="1:7" x14ac:dyDescent="0.25">
      <c r="A14" s="85" t="s">
        <v>309</v>
      </c>
      <c r="B14" s="75">
        <v>8280329</v>
      </c>
      <c r="C14" s="75">
        <v>33750.97</v>
      </c>
      <c r="D14" s="75">
        <v>8314079.9699999997</v>
      </c>
      <c r="E14" s="75">
        <v>5931116.9800000004</v>
      </c>
      <c r="F14" s="75">
        <v>5931116.9800000004</v>
      </c>
      <c r="G14" s="75">
        <v>2382962.9900000002</v>
      </c>
    </row>
    <row r="15" spans="1:7" x14ac:dyDescent="0.25">
      <c r="A15" s="85" t="s">
        <v>310</v>
      </c>
      <c r="B15" s="75">
        <v>18068402</v>
      </c>
      <c r="C15" s="75">
        <v>-272356</v>
      </c>
      <c r="D15" s="75">
        <v>17796046</v>
      </c>
      <c r="E15" s="75">
        <v>12224073.960000001</v>
      </c>
      <c r="F15" s="75">
        <v>12224073.960000001</v>
      </c>
      <c r="G15" s="75">
        <v>5571972.04</v>
      </c>
    </row>
    <row r="16" spans="1:7" x14ac:dyDescent="0.25">
      <c r="A16" s="85" t="s">
        <v>311</v>
      </c>
      <c r="B16" s="75">
        <v>350000</v>
      </c>
      <c r="C16" s="75">
        <v>0</v>
      </c>
      <c r="D16" s="75">
        <v>350000</v>
      </c>
      <c r="E16" s="75">
        <v>0</v>
      </c>
      <c r="F16" s="75">
        <v>0</v>
      </c>
      <c r="G16" s="75">
        <v>350000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313</v>
      </c>
      <c r="B18" s="83">
        <f t="shared" ref="B18:G18" si="2">SUM(B19:B27)</f>
        <v>18464292</v>
      </c>
      <c r="C18" s="83">
        <f t="shared" si="2"/>
        <v>6876236.2000000002</v>
      </c>
      <c r="D18" s="83">
        <f t="shared" si="2"/>
        <v>25340528.199999999</v>
      </c>
      <c r="E18" s="83">
        <f t="shared" si="2"/>
        <v>13331849.23</v>
      </c>
      <c r="F18" s="83">
        <f t="shared" si="2"/>
        <v>9346912.6500000004</v>
      </c>
      <c r="G18" s="83">
        <f t="shared" si="2"/>
        <v>12008678.970000001</v>
      </c>
    </row>
    <row r="19" spans="1:7" x14ac:dyDescent="0.25">
      <c r="A19" s="85" t="s">
        <v>314</v>
      </c>
      <c r="B19" s="75">
        <v>1344009</v>
      </c>
      <c r="C19" s="75">
        <v>340227.49</v>
      </c>
      <c r="D19" s="75">
        <v>1684236.49</v>
      </c>
      <c r="E19" s="75">
        <v>862003.96</v>
      </c>
      <c r="F19" s="75">
        <v>831336.27</v>
      </c>
      <c r="G19" s="75">
        <v>822232.53</v>
      </c>
    </row>
    <row r="20" spans="1:7" x14ac:dyDescent="0.25">
      <c r="A20" s="85" t="s">
        <v>315</v>
      </c>
      <c r="B20" s="75">
        <v>247808</v>
      </c>
      <c r="C20" s="75">
        <v>168550</v>
      </c>
      <c r="D20" s="75">
        <v>416358</v>
      </c>
      <c r="E20" s="75">
        <v>236145.8</v>
      </c>
      <c r="F20" s="75">
        <v>236013.8</v>
      </c>
      <c r="G20" s="75">
        <v>180212.2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2569182</v>
      </c>
      <c r="C22" s="75">
        <v>1068894.1100000001</v>
      </c>
      <c r="D22" s="75">
        <v>3638076.11</v>
      </c>
      <c r="E22" s="75">
        <v>1013317.82</v>
      </c>
      <c r="F22" s="75">
        <v>922669.99</v>
      </c>
      <c r="G22" s="75">
        <v>2624758.29</v>
      </c>
    </row>
    <row r="23" spans="1:7" x14ac:dyDescent="0.25">
      <c r="A23" s="85" t="s">
        <v>318</v>
      </c>
      <c r="B23" s="75">
        <v>3690652</v>
      </c>
      <c r="C23" s="75">
        <v>426807.55</v>
      </c>
      <c r="D23" s="75">
        <v>4117459.55</v>
      </c>
      <c r="E23" s="75">
        <v>2328281.29</v>
      </c>
      <c r="F23" s="75">
        <v>1974190.52</v>
      </c>
      <c r="G23" s="75">
        <v>1789178.26</v>
      </c>
    </row>
    <row r="24" spans="1:7" x14ac:dyDescent="0.25">
      <c r="A24" s="85" t="s">
        <v>319</v>
      </c>
      <c r="B24" s="75">
        <v>888857</v>
      </c>
      <c r="C24" s="75">
        <v>34350</v>
      </c>
      <c r="D24" s="75">
        <v>923207</v>
      </c>
      <c r="E24" s="75">
        <v>518487.99</v>
      </c>
      <c r="F24" s="75">
        <v>475811.93</v>
      </c>
      <c r="G24" s="75">
        <v>404719.01</v>
      </c>
    </row>
    <row r="25" spans="1:7" x14ac:dyDescent="0.25">
      <c r="A25" s="85" t="s">
        <v>320</v>
      </c>
      <c r="B25" s="75">
        <v>8606222</v>
      </c>
      <c r="C25" s="75">
        <v>4373101.71</v>
      </c>
      <c r="D25" s="75">
        <v>12979323.710000001</v>
      </c>
      <c r="E25" s="75">
        <v>8002245.8099999996</v>
      </c>
      <c r="F25" s="75">
        <v>4541847.83</v>
      </c>
      <c r="G25" s="75">
        <v>4977077.9000000004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1117562</v>
      </c>
      <c r="C27" s="75">
        <v>464305.34</v>
      </c>
      <c r="D27" s="75">
        <v>1581867.34</v>
      </c>
      <c r="E27" s="75">
        <v>371366.56</v>
      </c>
      <c r="F27" s="75">
        <v>365042.31</v>
      </c>
      <c r="G27" s="75">
        <v>1210500.78</v>
      </c>
    </row>
    <row r="28" spans="1:7" x14ac:dyDescent="0.25">
      <c r="A28" s="84" t="s">
        <v>323</v>
      </c>
      <c r="B28" s="83">
        <f t="shared" ref="B28:G28" si="3">SUM(B29:B37)</f>
        <v>34429194</v>
      </c>
      <c r="C28" s="83">
        <f t="shared" si="3"/>
        <v>60855125</v>
      </c>
      <c r="D28" s="83">
        <f t="shared" si="3"/>
        <v>95284319</v>
      </c>
      <c r="E28" s="83">
        <f t="shared" si="3"/>
        <v>70618520.480000004</v>
      </c>
      <c r="F28" s="83">
        <f t="shared" si="3"/>
        <v>67878416.140000001</v>
      </c>
      <c r="G28" s="83">
        <f t="shared" si="3"/>
        <v>24665798.519999992</v>
      </c>
    </row>
    <row r="29" spans="1:7" x14ac:dyDescent="0.25">
      <c r="A29" s="85" t="s">
        <v>324</v>
      </c>
      <c r="B29" s="75">
        <v>10751110</v>
      </c>
      <c r="C29" s="75">
        <v>211025</v>
      </c>
      <c r="D29" s="75">
        <v>10962135</v>
      </c>
      <c r="E29" s="75">
        <v>6560803.0300000003</v>
      </c>
      <c r="F29" s="75">
        <v>6434801.75</v>
      </c>
      <c r="G29" s="75">
        <v>4401331.97</v>
      </c>
    </row>
    <row r="30" spans="1:7" x14ac:dyDescent="0.25">
      <c r="A30" s="85" t="s">
        <v>325</v>
      </c>
      <c r="B30" s="75">
        <v>2291080</v>
      </c>
      <c r="C30" s="75">
        <v>18288116.170000002</v>
      </c>
      <c r="D30" s="75">
        <v>20579196.170000002</v>
      </c>
      <c r="E30" s="75">
        <v>16804010.039999999</v>
      </c>
      <c r="F30" s="75">
        <v>16260709</v>
      </c>
      <c r="G30" s="75">
        <v>3775186.13</v>
      </c>
    </row>
    <row r="31" spans="1:7" x14ac:dyDescent="0.25">
      <c r="A31" s="85" t="s">
        <v>326</v>
      </c>
      <c r="B31" s="75">
        <v>7707436</v>
      </c>
      <c r="C31" s="75">
        <v>8433203.8300000001</v>
      </c>
      <c r="D31" s="75">
        <v>16140639.83</v>
      </c>
      <c r="E31" s="75">
        <v>11184851.779999999</v>
      </c>
      <c r="F31" s="75">
        <v>10264840.800000001</v>
      </c>
      <c r="G31" s="75">
        <v>4955788.05</v>
      </c>
    </row>
    <row r="32" spans="1:7" x14ac:dyDescent="0.25">
      <c r="A32" s="85" t="s">
        <v>327</v>
      </c>
      <c r="B32" s="75">
        <v>898070</v>
      </c>
      <c r="C32" s="75">
        <v>306000</v>
      </c>
      <c r="D32" s="75">
        <v>1204070</v>
      </c>
      <c r="E32" s="75">
        <v>590837.55000000005</v>
      </c>
      <c r="F32" s="75">
        <v>460132.98</v>
      </c>
      <c r="G32" s="75">
        <v>613232.44999999995</v>
      </c>
    </row>
    <row r="33" spans="1:7" ht="14.45" customHeight="1" x14ac:dyDescent="0.25">
      <c r="A33" s="85" t="s">
        <v>328</v>
      </c>
      <c r="B33" s="75">
        <v>4881935</v>
      </c>
      <c r="C33" s="75">
        <v>-1185088</v>
      </c>
      <c r="D33" s="75">
        <v>3696847</v>
      </c>
      <c r="E33" s="75">
        <v>1595204</v>
      </c>
      <c r="F33" s="75">
        <v>1271110.07</v>
      </c>
      <c r="G33" s="75">
        <v>2101643</v>
      </c>
    </row>
    <row r="34" spans="1:7" ht="14.45" customHeight="1" x14ac:dyDescent="0.25">
      <c r="A34" s="85" t="s">
        <v>329</v>
      </c>
      <c r="B34" s="75">
        <v>2409386</v>
      </c>
      <c r="C34" s="75">
        <v>3462309.16</v>
      </c>
      <c r="D34" s="75">
        <v>5871695.1600000001</v>
      </c>
      <c r="E34" s="75">
        <v>3999806.6</v>
      </c>
      <c r="F34" s="75">
        <v>3473268.59</v>
      </c>
      <c r="G34" s="75">
        <v>1871888.56</v>
      </c>
    </row>
    <row r="35" spans="1:7" ht="14.45" customHeight="1" x14ac:dyDescent="0.25">
      <c r="A35" s="85" t="s">
        <v>330</v>
      </c>
      <c r="B35" s="75">
        <v>1966239</v>
      </c>
      <c r="C35" s="75">
        <v>16451285</v>
      </c>
      <c r="D35" s="75">
        <v>18417524</v>
      </c>
      <c r="E35" s="75">
        <v>15809927.619999999</v>
      </c>
      <c r="F35" s="75">
        <v>15791757.289999999</v>
      </c>
      <c r="G35" s="75">
        <v>2607596.38</v>
      </c>
    </row>
    <row r="36" spans="1:7" ht="14.45" customHeight="1" x14ac:dyDescent="0.25">
      <c r="A36" s="85" t="s">
        <v>331</v>
      </c>
      <c r="B36" s="75">
        <v>1787000</v>
      </c>
      <c r="C36" s="75">
        <v>10241773.84</v>
      </c>
      <c r="D36" s="75">
        <v>12028773.84</v>
      </c>
      <c r="E36" s="75">
        <v>8686838.0999999996</v>
      </c>
      <c r="F36" s="75">
        <v>8536781.9000000004</v>
      </c>
      <c r="G36" s="75">
        <v>3341935.74</v>
      </c>
    </row>
    <row r="37" spans="1:7" ht="14.45" customHeight="1" x14ac:dyDescent="0.25">
      <c r="A37" s="85" t="s">
        <v>332</v>
      </c>
      <c r="B37" s="75">
        <v>1736938</v>
      </c>
      <c r="C37" s="75">
        <v>4646500</v>
      </c>
      <c r="D37" s="75">
        <v>6383438</v>
      </c>
      <c r="E37" s="75">
        <v>5386241.7599999998</v>
      </c>
      <c r="F37" s="75">
        <v>5385013.7599999998</v>
      </c>
      <c r="G37" s="75">
        <v>997196.24</v>
      </c>
    </row>
    <row r="38" spans="1:7" x14ac:dyDescent="0.25">
      <c r="A38" s="84" t="s">
        <v>333</v>
      </c>
      <c r="B38" s="83">
        <f t="shared" ref="B38:G38" si="4">SUM(B39:B47)</f>
        <v>30656440</v>
      </c>
      <c r="C38" s="83">
        <f t="shared" si="4"/>
        <v>1340000</v>
      </c>
      <c r="D38" s="83">
        <f t="shared" si="4"/>
        <v>31996440</v>
      </c>
      <c r="E38" s="83">
        <f t="shared" si="4"/>
        <v>25687032.010000002</v>
      </c>
      <c r="F38" s="83">
        <f t="shared" si="4"/>
        <v>25618843.640000001</v>
      </c>
      <c r="G38" s="83">
        <f t="shared" si="4"/>
        <v>6309407.9900000002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30656440</v>
      </c>
      <c r="C42" s="75">
        <v>1340000</v>
      </c>
      <c r="D42" s="75">
        <v>31996440</v>
      </c>
      <c r="E42" s="75">
        <v>25687032.010000002</v>
      </c>
      <c r="F42" s="75">
        <v>25618843.640000001</v>
      </c>
      <c r="G42" s="75">
        <v>6309407.9900000002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f t="shared" ref="B48:G48" si="5">SUM(B49:B57)</f>
        <v>1430456</v>
      </c>
      <c r="C48" s="83">
        <f t="shared" si="5"/>
        <v>134040</v>
      </c>
      <c r="D48" s="83">
        <f t="shared" si="5"/>
        <v>1564496</v>
      </c>
      <c r="E48" s="83">
        <f t="shared" si="5"/>
        <v>584214.72</v>
      </c>
      <c r="F48" s="83">
        <f t="shared" si="5"/>
        <v>584214.72</v>
      </c>
      <c r="G48" s="83">
        <f t="shared" si="5"/>
        <v>980281.28</v>
      </c>
    </row>
    <row r="49" spans="1:7" x14ac:dyDescent="0.25">
      <c r="A49" s="85" t="s">
        <v>344</v>
      </c>
      <c r="B49" s="75">
        <v>240000</v>
      </c>
      <c r="C49" s="75">
        <v>-50580</v>
      </c>
      <c r="D49" s="75">
        <v>189420</v>
      </c>
      <c r="E49" s="75">
        <v>41045.120000000003</v>
      </c>
      <c r="F49" s="75">
        <v>41045.120000000003</v>
      </c>
      <c r="G49" s="75">
        <v>148374.88</v>
      </c>
    </row>
    <row r="50" spans="1:7" x14ac:dyDescent="0.25">
      <c r="A50" s="85" t="s">
        <v>345</v>
      </c>
      <c r="B50" s="75">
        <v>526456</v>
      </c>
      <c r="C50" s="75">
        <v>66220</v>
      </c>
      <c r="D50" s="75">
        <v>592676</v>
      </c>
      <c r="E50" s="75">
        <v>411166.71999999997</v>
      </c>
      <c r="F50" s="75">
        <v>411166.71999999997</v>
      </c>
      <c r="G50" s="75">
        <v>181509.28</v>
      </c>
    </row>
    <row r="51" spans="1:7" x14ac:dyDescent="0.25">
      <c r="A51" s="85" t="s">
        <v>346</v>
      </c>
      <c r="B51" s="75">
        <v>231000</v>
      </c>
      <c r="C51" s="75">
        <v>-127600</v>
      </c>
      <c r="D51" s="75">
        <v>103400</v>
      </c>
      <c r="E51" s="75">
        <v>62396.28</v>
      </c>
      <c r="F51" s="75">
        <v>62396.28</v>
      </c>
      <c r="G51" s="75">
        <v>41003.72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418000</v>
      </c>
      <c r="C54" s="75">
        <v>166000</v>
      </c>
      <c r="D54" s="75">
        <v>584000</v>
      </c>
      <c r="E54" s="75">
        <v>69606.600000000006</v>
      </c>
      <c r="F54" s="75">
        <v>69606.600000000006</v>
      </c>
      <c r="G54" s="75">
        <v>514393.4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15000</v>
      </c>
      <c r="C57" s="75">
        <v>80000</v>
      </c>
      <c r="D57" s="75">
        <v>95000</v>
      </c>
      <c r="E57" s="75">
        <v>0</v>
      </c>
      <c r="F57" s="75">
        <v>0</v>
      </c>
      <c r="G57" s="75">
        <v>95000</v>
      </c>
    </row>
    <row r="58" spans="1:7" x14ac:dyDescent="0.25">
      <c r="A58" s="84" t="s">
        <v>353</v>
      </c>
      <c r="B58" s="83">
        <f t="shared" ref="B58:G58" si="6">SUM(B59:B61)</f>
        <v>0</v>
      </c>
      <c r="C58" s="83">
        <f t="shared" si="6"/>
        <v>0</v>
      </c>
      <c r="D58" s="83">
        <f t="shared" si="6"/>
        <v>0</v>
      </c>
      <c r="E58" s="83">
        <f t="shared" si="6"/>
        <v>0</v>
      </c>
      <c r="F58" s="83">
        <f t="shared" si="6"/>
        <v>0</v>
      </c>
      <c r="G58" s="83">
        <f t="shared" si="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7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7"/>
        <v>0</v>
      </c>
    </row>
    <row r="62" spans="1:7" x14ac:dyDescent="0.25">
      <c r="A62" s="84" t="s">
        <v>357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366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370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305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313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333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343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353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357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366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370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2">B9+B84</f>
        <v>153967944</v>
      </c>
      <c r="C159" s="90">
        <f t="shared" si="32"/>
        <v>69205401.200000003</v>
      </c>
      <c r="D159" s="90">
        <f t="shared" si="32"/>
        <v>223173345.19999999</v>
      </c>
      <c r="E159" s="90">
        <f t="shared" si="32"/>
        <v>158622094.22999999</v>
      </c>
      <c r="F159" s="90">
        <f t="shared" si="32"/>
        <v>151828864.94</v>
      </c>
      <c r="G159" s="90">
        <f t="shared" si="32"/>
        <v>64551250.969999991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3"/>
  <sheetViews>
    <sheetView showGridLines="0" zoomScale="75" zoomScaleNormal="75" workbookViewId="0">
      <selection activeCell="D27" sqref="D2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380</v>
      </c>
      <c r="B1" s="173"/>
      <c r="C1" s="173"/>
      <c r="D1" s="173"/>
      <c r="E1" s="173"/>
      <c r="F1" s="173"/>
      <c r="G1" s="174"/>
    </row>
    <row r="2" spans="1:7" ht="15" customHeight="1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7" t="s">
        <v>4</v>
      </c>
      <c r="B7" s="169" t="s">
        <v>298</v>
      </c>
      <c r="C7" s="169"/>
      <c r="D7" s="169"/>
      <c r="E7" s="169"/>
      <c r="F7" s="169"/>
      <c r="G7" s="171" t="s">
        <v>299</v>
      </c>
    </row>
    <row r="8" spans="1:7" ht="30" x14ac:dyDescent="0.25">
      <c r="A8" s="16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0"/>
    </row>
    <row r="9" spans="1:7" ht="15.75" customHeight="1" x14ac:dyDescent="0.25">
      <c r="A9" s="26" t="s">
        <v>382</v>
      </c>
      <c r="B9" s="30">
        <f t="shared" ref="B9:G9" si="0">SUM(B10:B40)</f>
        <v>153967944</v>
      </c>
      <c r="C9" s="30">
        <f t="shared" si="0"/>
        <v>69205401.199999973</v>
      </c>
      <c r="D9" s="30">
        <f t="shared" si="0"/>
        <v>223173345.19999993</v>
      </c>
      <c r="E9" s="30">
        <f t="shared" si="0"/>
        <v>158622094.22999996</v>
      </c>
      <c r="F9" s="30">
        <f t="shared" si="0"/>
        <v>151828864.94</v>
      </c>
      <c r="G9" s="30">
        <f t="shared" si="0"/>
        <v>64551250.970000014</v>
      </c>
    </row>
    <row r="10" spans="1:7" x14ac:dyDescent="0.25">
      <c r="A10" s="63" t="s">
        <v>589</v>
      </c>
      <c r="B10" s="75">
        <v>33458670</v>
      </c>
      <c r="C10" s="75">
        <v>1201654.82</v>
      </c>
      <c r="D10" s="75">
        <v>34660324.82</v>
      </c>
      <c r="E10" s="75">
        <v>26558705.91</v>
      </c>
      <c r="F10" s="75">
        <v>26447989.100000001</v>
      </c>
      <c r="G10" s="75">
        <v>8101618.9100000001</v>
      </c>
    </row>
    <row r="11" spans="1:7" x14ac:dyDescent="0.25">
      <c r="A11" s="63" t="s">
        <v>590</v>
      </c>
      <c r="B11" s="75">
        <v>1315387</v>
      </c>
      <c r="C11" s="75">
        <v>-70842.710000000006</v>
      </c>
      <c r="D11" s="75">
        <v>1244544.29</v>
      </c>
      <c r="E11" s="75">
        <v>671200.82</v>
      </c>
      <c r="F11" s="75">
        <v>656656.81999999995</v>
      </c>
      <c r="G11" s="75">
        <v>573343.47</v>
      </c>
    </row>
    <row r="12" spans="1:7" x14ac:dyDescent="0.25">
      <c r="A12" s="63" t="s">
        <v>591</v>
      </c>
      <c r="B12" s="75">
        <v>187200</v>
      </c>
      <c r="C12" s="75">
        <v>-39416.879999999997</v>
      </c>
      <c r="D12" s="75">
        <v>147783.12</v>
      </c>
      <c r="E12" s="75">
        <v>57813.17</v>
      </c>
      <c r="F12" s="75">
        <v>57813.17</v>
      </c>
      <c r="G12" s="75">
        <v>89969.95</v>
      </c>
    </row>
    <row r="13" spans="1:7" x14ac:dyDescent="0.25">
      <c r="A13" s="63" t="s">
        <v>592</v>
      </c>
      <c r="B13" s="75">
        <v>6272614</v>
      </c>
      <c r="C13" s="75">
        <v>234811.81</v>
      </c>
      <c r="D13" s="75">
        <v>6507425.8099999996</v>
      </c>
      <c r="E13" s="75">
        <v>4413971.37</v>
      </c>
      <c r="F13" s="75">
        <v>3970231.37</v>
      </c>
      <c r="G13" s="75">
        <v>2093454.44</v>
      </c>
    </row>
    <row r="14" spans="1:7" x14ac:dyDescent="0.25">
      <c r="A14" s="63" t="s">
        <v>593</v>
      </c>
      <c r="B14" s="75">
        <v>6419876</v>
      </c>
      <c r="C14" s="75">
        <v>-16280.63</v>
      </c>
      <c r="D14" s="75">
        <v>6403595.3700000001</v>
      </c>
      <c r="E14" s="75">
        <v>4572222.9800000004</v>
      </c>
      <c r="F14" s="75">
        <v>4561475.9800000004</v>
      </c>
      <c r="G14" s="75">
        <v>1831372.39</v>
      </c>
    </row>
    <row r="15" spans="1:7" x14ac:dyDescent="0.25">
      <c r="A15" s="63" t="s">
        <v>594</v>
      </c>
      <c r="B15" s="75">
        <v>8976523</v>
      </c>
      <c r="C15" s="75">
        <v>-236307</v>
      </c>
      <c r="D15" s="75">
        <v>8740216</v>
      </c>
      <c r="E15" s="75">
        <v>5688053.7400000002</v>
      </c>
      <c r="F15" s="75">
        <v>5587747.6100000003</v>
      </c>
      <c r="G15" s="75">
        <v>3052162.26</v>
      </c>
    </row>
    <row r="16" spans="1:7" x14ac:dyDescent="0.25">
      <c r="A16" s="63" t="s">
        <v>595</v>
      </c>
      <c r="B16" s="75">
        <v>1861423</v>
      </c>
      <c r="C16" s="75">
        <v>338078.28</v>
      </c>
      <c r="D16" s="75">
        <v>2199501.2799999998</v>
      </c>
      <c r="E16" s="75">
        <v>1393309.67</v>
      </c>
      <c r="F16" s="75">
        <v>1380387.67</v>
      </c>
      <c r="G16" s="75">
        <v>806191.61</v>
      </c>
    </row>
    <row r="17" spans="1:7" x14ac:dyDescent="0.25">
      <c r="A17" s="63" t="s">
        <v>596</v>
      </c>
      <c r="B17" s="75">
        <v>131500</v>
      </c>
      <c r="C17" s="75">
        <v>-85884.47</v>
      </c>
      <c r="D17" s="75">
        <v>45615.53</v>
      </c>
      <c r="E17" s="75">
        <v>22542.02</v>
      </c>
      <c r="F17" s="75">
        <v>22542.02</v>
      </c>
      <c r="G17" s="75">
        <v>23073.51</v>
      </c>
    </row>
    <row r="18" spans="1:7" x14ac:dyDescent="0.25">
      <c r="A18" s="63" t="s">
        <v>597</v>
      </c>
      <c r="B18" s="75">
        <v>9351505</v>
      </c>
      <c r="C18" s="75">
        <v>348146.93</v>
      </c>
      <c r="D18" s="75">
        <v>9699651.9299999997</v>
      </c>
      <c r="E18" s="75">
        <v>6263564.29</v>
      </c>
      <c r="F18" s="75">
        <v>6156572.0700000003</v>
      </c>
      <c r="G18" s="75">
        <v>3436087.64</v>
      </c>
    </row>
    <row r="19" spans="1:7" x14ac:dyDescent="0.25">
      <c r="A19" s="63" t="s">
        <v>598</v>
      </c>
      <c r="B19" s="75">
        <v>1614673</v>
      </c>
      <c r="C19" s="75">
        <v>21623.73</v>
      </c>
      <c r="D19" s="75">
        <v>1636296.73</v>
      </c>
      <c r="E19" s="75">
        <v>1150866.71</v>
      </c>
      <c r="F19" s="75">
        <v>1147721.26</v>
      </c>
      <c r="G19" s="75">
        <v>485430.02</v>
      </c>
    </row>
    <row r="20" spans="1:7" x14ac:dyDescent="0.25">
      <c r="A20" s="63" t="s">
        <v>599</v>
      </c>
      <c r="B20" s="75">
        <v>4058256</v>
      </c>
      <c r="C20" s="75">
        <v>-68984.42</v>
      </c>
      <c r="D20" s="75">
        <v>3989271.58</v>
      </c>
      <c r="E20" s="75">
        <v>3061026.2</v>
      </c>
      <c r="F20" s="75">
        <v>2881143.19</v>
      </c>
      <c r="G20" s="75">
        <v>928245.38</v>
      </c>
    </row>
    <row r="21" spans="1:7" x14ac:dyDescent="0.25">
      <c r="A21" s="63" t="s">
        <v>600</v>
      </c>
      <c r="B21" s="75">
        <v>5039651</v>
      </c>
      <c r="C21" s="75">
        <v>57720657.119999997</v>
      </c>
      <c r="D21" s="75">
        <v>62760308.119999997</v>
      </c>
      <c r="E21" s="75">
        <v>52603034.399999999</v>
      </c>
      <c r="F21" s="75">
        <v>52066696.329999998</v>
      </c>
      <c r="G21" s="75">
        <v>10157273.720000001</v>
      </c>
    </row>
    <row r="22" spans="1:7" x14ac:dyDescent="0.25">
      <c r="A22" s="63" t="s">
        <v>601</v>
      </c>
      <c r="B22" s="75">
        <v>74130</v>
      </c>
      <c r="C22" s="75">
        <v>-39761.71</v>
      </c>
      <c r="D22" s="75">
        <v>34368.29</v>
      </c>
      <c r="E22" s="75">
        <v>16175.79</v>
      </c>
      <c r="F22" s="75">
        <v>15445.46</v>
      </c>
      <c r="G22" s="75">
        <v>18192.5</v>
      </c>
    </row>
    <row r="23" spans="1:7" x14ac:dyDescent="0.25">
      <c r="A23" s="63" t="s">
        <v>602</v>
      </c>
      <c r="B23" s="75">
        <v>0</v>
      </c>
      <c r="C23" s="75">
        <v>11324924.710000001</v>
      </c>
      <c r="D23" s="75">
        <v>11324924.710000001</v>
      </c>
      <c r="E23" s="75">
        <v>5934586.2699999996</v>
      </c>
      <c r="F23" s="75">
        <v>1646846.31</v>
      </c>
      <c r="G23" s="75">
        <v>5390338.4400000004</v>
      </c>
    </row>
    <row r="24" spans="1:7" x14ac:dyDescent="0.25">
      <c r="A24" s="63" t="s">
        <v>603</v>
      </c>
      <c r="B24" s="75">
        <v>3118027</v>
      </c>
      <c r="C24" s="75">
        <v>61764.95</v>
      </c>
      <c r="D24" s="75">
        <v>3179791.95</v>
      </c>
      <c r="E24" s="75">
        <v>2153669.08</v>
      </c>
      <c r="F24" s="75">
        <v>2150637.08</v>
      </c>
      <c r="G24" s="75">
        <v>1026122.87</v>
      </c>
    </row>
    <row r="25" spans="1:7" x14ac:dyDescent="0.25">
      <c r="A25" s="63" t="s">
        <v>604</v>
      </c>
      <c r="B25" s="75">
        <v>1779712</v>
      </c>
      <c r="C25" s="75">
        <v>-69225.86</v>
      </c>
      <c r="D25" s="75">
        <v>1710486.14</v>
      </c>
      <c r="E25" s="75">
        <v>1019656.88</v>
      </c>
      <c r="F25" s="75">
        <v>1019656.88</v>
      </c>
      <c r="G25" s="75">
        <v>690829.26</v>
      </c>
    </row>
    <row r="26" spans="1:7" x14ac:dyDescent="0.25">
      <c r="A26" s="63" t="s">
        <v>605</v>
      </c>
      <c r="B26" s="75">
        <v>1219033</v>
      </c>
      <c r="C26" s="75">
        <v>-678825.29</v>
      </c>
      <c r="D26" s="75">
        <v>540207.71</v>
      </c>
      <c r="E26" s="75">
        <v>326596.40000000002</v>
      </c>
      <c r="F26" s="75">
        <v>266386.59999999998</v>
      </c>
      <c r="G26" s="75">
        <v>213611.31</v>
      </c>
    </row>
    <row r="27" spans="1:7" x14ac:dyDescent="0.25">
      <c r="A27" s="63" t="s">
        <v>606</v>
      </c>
      <c r="B27" s="75">
        <v>13890458</v>
      </c>
      <c r="C27" s="75">
        <v>882784.63</v>
      </c>
      <c r="D27" s="75">
        <v>14773242.630000001</v>
      </c>
      <c r="E27" s="75">
        <v>10767546.789999999</v>
      </c>
      <c r="F27" s="75">
        <v>10765870.01</v>
      </c>
      <c r="G27" s="75">
        <v>4005695.84</v>
      </c>
    </row>
    <row r="28" spans="1:7" x14ac:dyDescent="0.25">
      <c r="A28" s="63" t="s">
        <v>607</v>
      </c>
      <c r="B28" s="75">
        <v>488270</v>
      </c>
      <c r="C28" s="75">
        <v>-49625.3</v>
      </c>
      <c r="D28" s="75">
        <v>438644.7</v>
      </c>
      <c r="E28" s="75">
        <v>236881.73</v>
      </c>
      <c r="F28" s="75">
        <v>222275.01</v>
      </c>
      <c r="G28" s="75">
        <v>201762.97</v>
      </c>
    </row>
    <row r="29" spans="1:7" x14ac:dyDescent="0.25">
      <c r="A29" s="63" t="s">
        <v>608</v>
      </c>
      <c r="B29" s="75">
        <v>3799995</v>
      </c>
      <c r="C29" s="75">
        <v>0</v>
      </c>
      <c r="D29" s="75">
        <v>3799995</v>
      </c>
      <c r="E29" s="75">
        <v>2164703.0499999998</v>
      </c>
      <c r="F29" s="75">
        <v>2055845.05</v>
      </c>
      <c r="G29" s="75">
        <v>1635291.95</v>
      </c>
    </row>
    <row r="30" spans="1:7" x14ac:dyDescent="0.25">
      <c r="A30" s="63" t="s">
        <v>609</v>
      </c>
      <c r="B30" s="75">
        <v>6891258</v>
      </c>
      <c r="C30" s="75">
        <v>627921.85</v>
      </c>
      <c r="D30" s="75">
        <v>7519179.8499999996</v>
      </c>
      <c r="E30" s="75">
        <v>4463299.6100000003</v>
      </c>
      <c r="F30" s="75">
        <v>4294097.26</v>
      </c>
      <c r="G30" s="75">
        <v>3055880.24</v>
      </c>
    </row>
    <row r="31" spans="1:7" x14ac:dyDescent="0.25">
      <c r="A31" s="63" t="s">
        <v>610</v>
      </c>
      <c r="B31" s="75">
        <v>5712136</v>
      </c>
      <c r="C31" s="75">
        <v>-95791.86</v>
      </c>
      <c r="D31" s="75">
        <v>5616344.1399999997</v>
      </c>
      <c r="E31" s="75">
        <v>3441407.81</v>
      </c>
      <c r="F31" s="75">
        <v>3336029.88</v>
      </c>
      <c r="G31" s="75">
        <v>2174936.33</v>
      </c>
    </row>
    <row r="32" spans="1:7" x14ac:dyDescent="0.25">
      <c r="A32" s="63" t="s">
        <v>611</v>
      </c>
      <c r="B32" s="75">
        <v>20849366</v>
      </c>
      <c r="C32" s="75">
        <v>-1727838.97</v>
      </c>
      <c r="D32" s="75">
        <v>19121527.030000001</v>
      </c>
      <c r="E32" s="75">
        <v>12362277.640000001</v>
      </c>
      <c r="F32" s="75">
        <v>11881341.210000001</v>
      </c>
      <c r="G32" s="75">
        <v>6759249.3899999997</v>
      </c>
    </row>
    <row r="33" spans="1:7" x14ac:dyDescent="0.25">
      <c r="A33" s="63" t="s">
        <v>612</v>
      </c>
      <c r="B33" s="75">
        <v>3716115</v>
      </c>
      <c r="C33" s="75">
        <v>-66423.360000000001</v>
      </c>
      <c r="D33" s="75">
        <v>3649691.64</v>
      </c>
      <c r="E33" s="75">
        <v>2019450.76</v>
      </c>
      <c r="F33" s="75">
        <v>2016491.26</v>
      </c>
      <c r="G33" s="75">
        <v>1630240.88</v>
      </c>
    </row>
    <row r="34" spans="1:7" x14ac:dyDescent="0.25">
      <c r="A34" s="63" t="s">
        <v>613</v>
      </c>
      <c r="B34" s="75">
        <v>2178575</v>
      </c>
      <c r="C34" s="75">
        <v>-85752.65</v>
      </c>
      <c r="D34" s="75">
        <v>2092822.35</v>
      </c>
      <c r="E34" s="75">
        <v>1240725.79</v>
      </c>
      <c r="F34" s="75">
        <v>1240175.79</v>
      </c>
      <c r="G34" s="75">
        <v>852096.56</v>
      </c>
    </row>
    <row r="35" spans="1:7" x14ac:dyDescent="0.25">
      <c r="A35" s="63" t="s">
        <v>614</v>
      </c>
      <c r="B35" s="75">
        <v>3162287</v>
      </c>
      <c r="C35" s="75">
        <v>-45200.15</v>
      </c>
      <c r="D35" s="75">
        <v>3117086.85</v>
      </c>
      <c r="E35" s="75">
        <v>1874839.88</v>
      </c>
      <c r="F35" s="75">
        <v>1842605.06</v>
      </c>
      <c r="G35" s="75">
        <v>1242246.97</v>
      </c>
    </row>
    <row r="36" spans="1:7" x14ac:dyDescent="0.25">
      <c r="A36" s="63" t="s">
        <v>615</v>
      </c>
      <c r="B36" s="75">
        <v>2990099</v>
      </c>
      <c r="C36" s="75">
        <v>-243128.4</v>
      </c>
      <c r="D36" s="75">
        <v>2746970.6</v>
      </c>
      <c r="E36" s="75">
        <v>1317892.04</v>
      </c>
      <c r="F36" s="75">
        <v>1312612.06</v>
      </c>
      <c r="G36" s="75">
        <v>1429078.56</v>
      </c>
    </row>
    <row r="37" spans="1:7" x14ac:dyDescent="0.25">
      <c r="A37" s="63" t="s">
        <v>616</v>
      </c>
      <c r="B37" s="75">
        <v>1621531</v>
      </c>
      <c r="C37" s="75">
        <v>143964.35</v>
      </c>
      <c r="D37" s="75">
        <v>1765495.35</v>
      </c>
      <c r="E37" s="75">
        <v>1100725.47</v>
      </c>
      <c r="F37" s="75">
        <v>1100725.47</v>
      </c>
      <c r="G37" s="75">
        <v>664769.88</v>
      </c>
    </row>
    <row r="38" spans="1:7" x14ac:dyDescent="0.25">
      <c r="A38" s="63" t="s">
        <v>617</v>
      </c>
      <c r="B38" s="75">
        <v>789674</v>
      </c>
      <c r="C38" s="75">
        <v>-81642.320000000007</v>
      </c>
      <c r="D38" s="75">
        <v>708031.68</v>
      </c>
      <c r="E38" s="75">
        <v>313667.15999999997</v>
      </c>
      <c r="F38" s="75">
        <v>313167.15999999997</v>
      </c>
      <c r="G38" s="75">
        <v>394364.52</v>
      </c>
    </row>
    <row r="39" spans="1:7" x14ac:dyDescent="0.25">
      <c r="A39" s="63" t="s">
        <v>618</v>
      </c>
      <c r="B39" s="75">
        <v>2000000</v>
      </c>
      <c r="C39" s="75">
        <v>0</v>
      </c>
      <c r="D39" s="75">
        <v>2000000</v>
      </c>
      <c r="E39" s="75">
        <v>838170.8</v>
      </c>
      <c r="F39" s="75">
        <v>838170.8</v>
      </c>
      <c r="G39" s="75">
        <v>1161829.2</v>
      </c>
    </row>
    <row r="40" spans="1:7" x14ac:dyDescent="0.25">
      <c r="A40" s="63" t="s">
        <v>619</v>
      </c>
      <c r="B40" s="75">
        <v>1000000</v>
      </c>
      <c r="C40" s="75">
        <v>0</v>
      </c>
      <c r="D40" s="75">
        <v>1000000</v>
      </c>
      <c r="E40" s="75">
        <v>573510</v>
      </c>
      <c r="F40" s="75">
        <v>573510</v>
      </c>
      <c r="G40" s="75">
        <v>426490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391</v>
      </c>
      <c r="B42" s="4">
        <f>SUM(B43:B50)</f>
        <v>0</v>
      </c>
      <c r="C42" s="4">
        <f t="shared" ref="C42:G42" si="1">SUM(C43:C50)</f>
        <v>0</v>
      </c>
      <c r="D42" s="4">
        <f t="shared" si="1"/>
        <v>0</v>
      </c>
      <c r="E42" s="4">
        <f t="shared" si="1"/>
        <v>0</v>
      </c>
      <c r="F42" s="4">
        <f t="shared" si="1"/>
        <v>0</v>
      </c>
      <c r="G42" s="4">
        <f t="shared" si="1"/>
        <v>0</v>
      </c>
    </row>
    <row r="43" spans="1:7" x14ac:dyDescent="0.25">
      <c r="A43" s="63" t="s">
        <v>383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63" t="s">
        <v>384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63" t="s">
        <v>385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63" t="s">
        <v>386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63" t="s">
        <v>387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63" t="s">
        <v>388</v>
      </c>
      <c r="B48" s="75">
        <v>0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</row>
    <row r="49" spans="1:7" x14ac:dyDescent="0.25">
      <c r="A49" s="63" t="s">
        <v>389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</row>
    <row r="50" spans="1:7" x14ac:dyDescent="0.25">
      <c r="A50" s="63" t="s">
        <v>390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31" t="s">
        <v>150</v>
      </c>
      <c r="B51" s="49"/>
      <c r="C51" s="49"/>
      <c r="D51" s="49"/>
      <c r="E51" s="49"/>
      <c r="F51" s="49"/>
      <c r="G51" s="49"/>
    </row>
    <row r="52" spans="1:7" x14ac:dyDescent="0.25">
      <c r="A52" s="3" t="s">
        <v>379</v>
      </c>
      <c r="B52" s="4">
        <f t="shared" ref="B52:G52" si="2">SUM(B42,B9)</f>
        <v>153967944</v>
      </c>
      <c r="C52" s="4">
        <f t="shared" si="2"/>
        <v>69205401.199999973</v>
      </c>
      <c r="D52" s="4">
        <f t="shared" si="2"/>
        <v>223173345.19999993</v>
      </c>
      <c r="E52" s="4">
        <f t="shared" si="2"/>
        <v>158622094.22999996</v>
      </c>
      <c r="F52" s="4">
        <f t="shared" si="2"/>
        <v>151828864.94</v>
      </c>
      <c r="G52" s="4">
        <f t="shared" si="2"/>
        <v>64551250.970000014</v>
      </c>
    </row>
    <row r="53" spans="1:7" x14ac:dyDescent="0.25">
      <c r="A53" s="55"/>
      <c r="B53" s="55"/>
      <c r="C53" s="55"/>
      <c r="D53" s="55"/>
      <c r="E53" s="55"/>
      <c r="F53" s="55"/>
      <c r="G5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9 B51:G5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G5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B23" sqref="B23:G2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392</v>
      </c>
      <c r="B1" s="179"/>
      <c r="C1" s="179"/>
      <c r="D1" s="179"/>
      <c r="E1" s="179"/>
      <c r="F1" s="179"/>
      <c r="G1" s="179"/>
    </row>
    <row r="2" spans="1:7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7" t="s">
        <v>4</v>
      </c>
      <c r="B7" s="175" t="s">
        <v>298</v>
      </c>
      <c r="C7" s="176"/>
      <c r="D7" s="176"/>
      <c r="E7" s="176"/>
      <c r="F7" s="177"/>
      <c r="G7" s="171" t="s">
        <v>395</v>
      </c>
    </row>
    <row r="8" spans="1:7" ht="30" x14ac:dyDescent="0.25">
      <c r="A8" s="16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0"/>
    </row>
    <row r="9" spans="1:7" ht="16.5" customHeight="1" x14ac:dyDescent="0.25">
      <c r="A9" s="26" t="s">
        <v>397</v>
      </c>
      <c r="B9" s="30">
        <f>SUM(B10,B19,B27,B37)</f>
        <v>153967944</v>
      </c>
      <c r="C9" s="30">
        <f t="shared" ref="C9:G9" si="0">SUM(C10,C19,C27,C37)</f>
        <v>69205401.200000003</v>
      </c>
      <c r="D9" s="30">
        <f t="shared" si="0"/>
        <v>223173345.19999999</v>
      </c>
      <c r="E9" s="30">
        <f t="shared" si="0"/>
        <v>158622094.22999999</v>
      </c>
      <c r="F9" s="30">
        <f t="shared" si="0"/>
        <v>151828864.94</v>
      </c>
      <c r="G9" s="30">
        <f t="shared" si="0"/>
        <v>64551250.969999999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v>153967944</v>
      </c>
      <c r="C19" s="47">
        <v>69205401.200000003</v>
      </c>
      <c r="D19" s="47">
        <v>223173345.19999999</v>
      </c>
      <c r="E19" s="47">
        <v>158622094.22999999</v>
      </c>
      <c r="F19" s="47">
        <v>151828864.94</v>
      </c>
      <c r="G19" s="47">
        <v>64551250.969999999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153967944</v>
      </c>
      <c r="C23" s="47">
        <v>69205401.200000003</v>
      </c>
      <c r="D23" s="47">
        <v>223173345.19999999</v>
      </c>
      <c r="E23" s="47">
        <v>158622094.22999999</v>
      </c>
      <c r="F23" s="47">
        <v>151828864.94</v>
      </c>
      <c r="G23" s="47">
        <v>64551250.969999999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153967944</v>
      </c>
      <c r="C77" s="4">
        <f t="shared" ref="C77:G77" si="9">C43+C9</f>
        <v>69205401.200000003</v>
      </c>
      <c r="D77" s="4">
        <f t="shared" si="9"/>
        <v>223173345.19999999</v>
      </c>
      <c r="E77" s="4">
        <f t="shared" si="9"/>
        <v>158622094.22999999</v>
      </c>
      <c r="F77" s="4">
        <f t="shared" si="9"/>
        <v>151828864.94</v>
      </c>
      <c r="G77" s="4">
        <f t="shared" si="9"/>
        <v>64551250.969999999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4:G77 B20:G2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2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431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Comisión Municipal de Cultura Física y Deporte de León,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7" t="s">
        <v>433</v>
      </c>
      <c r="B7" s="170" t="s">
        <v>298</v>
      </c>
      <c r="C7" s="170"/>
      <c r="D7" s="170"/>
      <c r="E7" s="170"/>
      <c r="F7" s="170"/>
      <c r="G7" s="170" t="s">
        <v>299</v>
      </c>
    </row>
    <row r="8" spans="1:7" ht="30" x14ac:dyDescent="0.25">
      <c r="A8" s="16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0"/>
    </row>
    <row r="9" spans="1:7" ht="15.75" customHeight="1" x14ac:dyDescent="0.25">
      <c r="A9" s="26" t="s">
        <v>434</v>
      </c>
      <c r="B9" s="119">
        <f>SUM(B10,B11,B12,B15,B16,B19)</f>
        <v>68987562</v>
      </c>
      <c r="C9" s="119">
        <f t="shared" ref="C9:G9" si="0">SUM(C10,C11,C12,C15,C16,C19)</f>
        <v>0</v>
      </c>
      <c r="D9" s="119">
        <f t="shared" si="0"/>
        <v>68987562</v>
      </c>
      <c r="E9" s="119">
        <f t="shared" si="0"/>
        <v>48400477.789999999</v>
      </c>
      <c r="F9" s="119">
        <f t="shared" si="0"/>
        <v>48400477.789999999</v>
      </c>
      <c r="G9" s="119">
        <f t="shared" si="0"/>
        <v>20587084.210000001</v>
      </c>
    </row>
    <row r="10" spans="1:7" x14ac:dyDescent="0.25">
      <c r="A10" s="58" t="s">
        <v>435</v>
      </c>
      <c r="B10" s="75">
        <v>68987562</v>
      </c>
      <c r="C10" s="75">
        <v>0</v>
      </c>
      <c r="D10" s="75">
        <v>68987562</v>
      </c>
      <c r="E10" s="75">
        <v>48400477.789999999</v>
      </c>
      <c r="F10" s="75">
        <v>48400477.789999999</v>
      </c>
      <c r="G10" s="76">
        <v>20587084.210000001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68987562</v>
      </c>
      <c r="C33" s="119">
        <f t="shared" ref="C33:G33" si="8">C21+C9</f>
        <v>0</v>
      </c>
      <c r="D33" s="119">
        <f t="shared" si="8"/>
        <v>68987562</v>
      </c>
      <c r="E33" s="119">
        <f t="shared" si="8"/>
        <v>48400477.789999999</v>
      </c>
      <c r="F33" s="119">
        <f t="shared" si="8"/>
        <v>48400477.789999999</v>
      </c>
      <c r="G33" s="119">
        <f t="shared" si="8"/>
        <v>20587084.210000001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c865bf4-0f22-4e4d-b041-7b0c1657e5a8"/>
    <ds:schemaRef ds:uri="http://purl.org/dc/terms/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2024-04-22T17:08:10Z</cp:lastPrinted>
  <dcterms:created xsi:type="dcterms:W3CDTF">2023-03-16T22:14:51Z</dcterms:created>
  <dcterms:modified xsi:type="dcterms:W3CDTF">2024-10-22T23:57:22Z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