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E:\Documents\Archivos 2023\Cuenta Pública 2023\2do trimestre 2023\"/>
    </mc:Choice>
  </mc:AlternateContent>
  <xr:revisionPtr revIDLastSave="0" documentId="13_ncr:1_{CF61441F-E788-4BE9-9838-D28ABDD0B2CE}" xr6:coauthVersionLast="36" xr6:coauthVersionMax="36" xr10:uidLastSave="{00000000-0000-0000-0000-000000000000}"/>
  <bookViews>
    <workbookView xWindow="0" yWindow="0" windowWidth="24000" windowHeight="8475" xr2:uid="{00000000-000D-0000-FFFF-FFFF00000000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B17" i="2"/>
  <c r="F9" i="2"/>
  <c r="C47" i="2"/>
  <c r="C17" i="2"/>
  <c r="G10" i="10" l="1"/>
  <c r="D10" i="10"/>
  <c r="G23" i="9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10" i="8"/>
  <c r="F9" i="8"/>
  <c r="E9" i="8"/>
  <c r="D9" i="8"/>
  <c r="C9" i="8"/>
  <c r="B9" i="8"/>
  <c r="F48" i="7"/>
  <c r="E48" i="7"/>
  <c r="F38" i="7"/>
  <c r="E38" i="7"/>
  <c r="F28" i="7"/>
  <c r="E28" i="7"/>
  <c r="F18" i="7"/>
  <c r="E18" i="7"/>
  <c r="F10" i="7"/>
  <c r="E10" i="7"/>
  <c r="C48" i="7"/>
  <c r="C38" i="7"/>
  <c r="C28" i="7"/>
  <c r="C18" i="7"/>
  <c r="C10" i="7"/>
  <c r="D34" i="6" l="1"/>
  <c r="G10" i="8" l="1"/>
  <c r="D23" i="9"/>
  <c r="D82" i="7"/>
  <c r="D81" i="7"/>
  <c r="D80" i="7"/>
  <c r="D79" i="7"/>
  <c r="D78" i="7"/>
  <c r="D77" i="7"/>
  <c r="D76" i="7"/>
  <c r="D74" i="7"/>
  <c r="D73" i="7"/>
  <c r="D72" i="7"/>
  <c r="D70" i="7"/>
  <c r="D69" i="7"/>
  <c r="D68" i="7"/>
  <c r="D67" i="7"/>
  <c r="D66" i="7"/>
  <c r="D65" i="7"/>
  <c r="D64" i="7"/>
  <c r="D63" i="7"/>
  <c r="D61" i="7"/>
  <c r="D60" i="7"/>
  <c r="D59" i="7"/>
  <c r="D57" i="7"/>
  <c r="D56" i="7"/>
  <c r="D55" i="7"/>
  <c r="D54" i="7"/>
  <c r="D53" i="7"/>
  <c r="D52" i="7"/>
  <c r="D51" i="7"/>
  <c r="D50" i="7"/>
  <c r="D49" i="7"/>
  <c r="D47" i="7"/>
  <c r="D46" i="7"/>
  <c r="D45" i="7"/>
  <c r="D44" i="7"/>
  <c r="D43" i="7"/>
  <c r="D42" i="7"/>
  <c r="D41" i="7"/>
  <c r="D40" i="7"/>
  <c r="D39" i="7"/>
  <c r="D37" i="7"/>
  <c r="D36" i="7"/>
  <c r="D35" i="7"/>
  <c r="D34" i="7"/>
  <c r="D33" i="7"/>
  <c r="D32" i="7"/>
  <c r="D31" i="7"/>
  <c r="D30" i="7"/>
  <c r="D29" i="7"/>
  <c r="D27" i="7"/>
  <c r="D26" i="7"/>
  <c r="D25" i="7"/>
  <c r="D24" i="7"/>
  <c r="D23" i="7"/>
  <c r="D22" i="7"/>
  <c r="D21" i="7"/>
  <c r="D20" i="7"/>
  <c r="D19" i="7"/>
  <c r="D17" i="7"/>
  <c r="D16" i="7"/>
  <c r="D15" i="7"/>
  <c r="D14" i="7"/>
  <c r="D13" i="7"/>
  <c r="D12" i="7"/>
  <c r="D11" i="7"/>
  <c r="G9" i="8" l="1"/>
  <c r="D73" i="6"/>
  <c r="D68" i="6"/>
  <c r="D15" i="6" l="1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 s="1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E13" i="3"/>
  <c r="E9" i="3"/>
  <c r="D13" i="3"/>
  <c r="D9" i="3"/>
  <c r="D8" i="3"/>
  <c r="D20" i="3" s="1"/>
  <c r="C13" i="3"/>
  <c r="B22" i="3"/>
  <c r="C41" i="8"/>
  <c r="D41" i="8"/>
  <c r="E41" i="8"/>
  <c r="F41" i="8"/>
  <c r="G41" i="8"/>
  <c r="B41" i="8"/>
  <c r="G152" i="7"/>
  <c r="G153" i="7"/>
  <c r="G154" i="7"/>
  <c r="G155" i="7"/>
  <c r="G156" i="7"/>
  <c r="G157" i="7"/>
  <c r="G151" i="7"/>
  <c r="G148" i="7"/>
  <c r="G149" i="7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2" i="7"/>
  <c r="G64" i="7"/>
  <c r="G65" i="7"/>
  <c r="G66" i="7"/>
  <c r="G67" i="7"/>
  <c r="G68" i="7"/>
  <c r="G69" i="7"/>
  <c r="G70" i="7"/>
  <c r="G63" i="7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D150" i="7"/>
  <c r="D146" i="7"/>
  <c r="D137" i="7"/>
  <c r="D133" i="7"/>
  <c r="D123" i="7"/>
  <c r="D113" i="7"/>
  <c r="D93" i="7"/>
  <c r="D85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B150" i="7"/>
  <c r="B146" i="7"/>
  <c r="B137" i="7"/>
  <c r="B133" i="7"/>
  <c r="B123" i="7"/>
  <c r="B113" i="7"/>
  <c r="B103" i="7"/>
  <c r="B93" i="7"/>
  <c r="B85" i="7"/>
  <c r="B75" i="7"/>
  <c r="D75" i="7" s="1"/>
  <c r="B71" i="7"/>
  <c r="D71" i="7" s="1"/>
  <c r="B62" i="7"/>
  <c r="D62" i="7" s="1"/>
  <c r="B58" i="7"/>
  <c r="D58" i="7" s="1"/>
  <c r="B48" i="7"/>
  <c r="D48" i="7" s="1"/>
  <c r="B38" i="7"/>
  <c r="B28" i="7"/>
  <c r="B18" i="7"/>
  <c r="B10" i="7"/>
  <c r="D10" i="7" s="1"/>
  <c r="G74" i="6"/>
  <c r="G73" i="6"/>
  <c r="G75" i="6" s="1"/>
  <c r="G68" i="6"/>
  <c r="G67" i="6" s="1"/>
  <c r="G61" i="6"/>
  <c r="G59" i="6" s="1"/>
  <c r="G62" i="6"/>
  <c r="G63" i="6"/>
  <c r="G60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C75" i="6"/>
  <c r="C67" i="6"/>
  <c r="C59" i="6"/>
  <c r="C54" i="6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E9" i="2"/>
  <c r="C60" i="2"/>
  <c r="B60" i="2"/>
  <c r="C41" i="2"/>
  <c r="B41" i="2"/>
  <c r="C38" i="2"/>
  <c r="F79" i="2" l="1"/>
  <c r="F47" i="2"/>
  <c r="F59" i="2" s="1"/>
  <c r="F65" i="6"/>
  <c r="G62" i="7"/>
  <c r="G146" i="7"/>
  <c r="C9" i="9"/>
  <c r="C8" i="3"/>
  <c r="C20" i="3" s="1"/>
  <c r="D41" i="6"/>
  <c r="D18" i="7"/>
  <c r="C65" i="6"/>
  <c r="C70" i="6" s="1"/>
  <c r="E79" i="2"/>
  <c r="D28" i="7"/>
  <c r="E47" i="2"/>
  <c r="E59" i="2" s="1"/>
  <c r="G28" i="6"/>
  <c r="D38" i="7"/>
  <c r="E84" i="7"/>
  <c r="F8" i="3"/>
  <c r="F20" i="3" s="1"/>
  <c r="E51" i="8"/>
  <c r="F51" i="8"/>
  <c r="G71" i="7"/>
  <c r="G28" i="7"/>
  <c r="C9" i="7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G77" i="9" s="1"/>
  <c r="B51" i="8"/>
  <c r="D51" i="8"/>
  <c r="C51" i="8"/>
  <c r="G51" i="8"/>
  <c r="G123" i="7"/>
  <c r="B84" i="7"/>
  <c r="C84" i="7"/>
  <c r="G18" i="7"/>
  <c r="G38" i="7"/>
  <c r="G75" i="7"/>
  <c r="G93" i="7"/>
  <c r="G133" i="7"/>
  <c r="G150" i="7"/>
  <c r="B9" i="7"/>
  <c r="D84" i="7"/>
  <c r="E9" i="7"/>
  <c r="E159" i="7" s="1"/>
  <c r="F84" i="7"/>
  <c r="G58" i="7"/>
  <c r="G113" i="7"/>
  <c r="G137" i="7"/>
  <c r="B41" i="6"/>
  <c r="B65" i="6"/>
  <c r="G54" i="6"/>
  <c r="D65" i="6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F70" i="6"/>
  <c r="G45" i="6"/>
  <c r="G16" i="6"/>
  <c r="G41" i="6" s="1"/>
  <c r="G37" i="6"/>
  <c r="E81" i="2" l="1"/>
  <c r="F81" i="2"/>
  <c r="D70" i="6"/>
  <c r="B70" i="6"/>
  <c r="G65" i="6"/>
  <c r="B159" i="7"/>
  <c r="D9" i="7"/>
  <c r="D159" i="7" s="1"/>
  <c r="G9" i="7"/>
  <c r="C159" i="7"/>
  <c r="B77" i="9"/>
  <c r="F77" i="9"/>
  <c r="G84" i="7"/>
  <c r="G42" i="6"/>
  <c r="G70" i="6"/>
  <c r="G159" i="7" l="1"/>
  <c r="B38" i="2"/>
  <c r="C31" i="2"/>
  <c r="B31" i="2"/>
  <c r="C25" i="2"/>
  <c r="B25" i="2"/>
  <c r="C9" i="2"/>
  <c r="C62" i="2" s="1"/>
  <c r="B9" i="2"/>
  <c r="B62" i="2" l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6" i="10" l="1"/>
  <c r="G12" i="10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<sst xmlns="http://schemas.openxmlformats.org/spreadsheetml/2006/main" count="834" uniqueCount="590">
  <si>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</si>
  <si>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</si>
  <si>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</si>
  <si>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</si>
  <si>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</si>
  <si>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</si>
  <si>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</si>
  <si>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</si>
  <si>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</si>
  <si>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</si>
  <si>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</si>
  <si>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</si>
  <si>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</si>
  <si>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</si>
  <si>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</si>
  <si>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</si>
  <si>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</si>
  <si>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</si>
  <si>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</si>
  <si>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</si>
  <si>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</si>
  <si>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</si>
  <si>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</si>
  <si>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</si>
  <si>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</si>
  <si>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</si>
  <si>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</si>
  <si>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</si>
  <si>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</si>
  <si>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</si>
  <si>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</si>
  <si>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</si>
  <si>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</si>
  <si>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</si>
  <si>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</si>
  <si>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</si>
  <si>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</si>
  <si>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</si>
  <si>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</si>
  <si>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</si>
  <si>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</si>
  <si>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</si>
  <si>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</si>
  <si>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</si>
  <si>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</si>
  <si>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</si>
  <si>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</si>
  <si>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</si>
  <si>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</si>
  <si>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</si>
  <si>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</si>
  <si>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</si>
  <si>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</si>
  <si>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</si>
  <si>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</si>
  <si>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</si>
  <si>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</si>
  <si>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</si>
  <si>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</si>
  <si>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</si>
  <si>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</si>
  <si>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</si>
  <si>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</si>
  <si>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</si>
  <si>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</si>
  <si>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</si>
  <si>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</si>
  <si>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</si>
  <si>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</si>
  <si>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</si>
  <si>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</si>
  <si>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</si>
  <si>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</si>
  <si>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</si>
  <si>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</si>
  <si>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</si>
  <si>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</si>
  <si>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</si>
  <si>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</si>
  <si>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</si>
  <si>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</si>
  <si>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</si>
  <si>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</si>
  <si>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</si>
  <si>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</si>
  <si>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</si>
  <si>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</si>
  <si>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</si>
  <si>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</si>
  <si>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</si>
  <si>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</si>
  <si>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</si>
  <si>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</si>
  <si>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</si>
  <si>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</si>
  <si>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</si>
  <si>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</si>
  <si>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</si>
  <si>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</si>
  <si>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</si>
  <si>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</si>
  <si>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</si>
  <si>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</si>
  <si>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</si>
  <si>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</si>
  <si>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</si>
  <si>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</si>
  <si>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</si>
  <si>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</si>
  <si>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</si>
  <si>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</si>
  <si>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</si>
  <si>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</si>
  <si>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</si>
  <si>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</si>
  <si>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</si>
  <si>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</si>
  <si>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</si>
  <si>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</si>
  <si>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</si>
  <si>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</si>
  <si>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</si>
  <si>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</si>
  <si>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</si>
  <si>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</si>
  <si>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</si>
  <si>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</si>
  <si>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</si>
  <si>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</si>
  <si>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</si>
  <si>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</si>
  <si>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</si>
  <si>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</si>
  <si>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</si>
  <si>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</si>
  <si>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</si>
  <si>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</si>
  <si>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</si>
  <si>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</si>
  <si>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</si>
  <si>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</si>
  <si>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</si>
  <si>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</si>
  <si>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</si>
  <si>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</si>
  <si>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</si>
  <si>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</si>
  <si>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</si>
  <si>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</si>
  <si>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</si>
  <si>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</si>
  <si>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</si>
  <si>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</si>
  <si>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</si>
  <si>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</si>
  <si>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</si>
  <si>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</si>
  <si>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</si>
  <si>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</si>
  <si>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</si>
  <si>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</si>
  <si>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</si>
  <si>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</si>
  <si>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</si>
  <si>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</si>
  <si>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</si>
  <si>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</si>
  <si>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</si>
  <si>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</si>
  <si>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</si>
  <si>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</si>
  <si>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</si>
  <si>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</si>
  <si>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</si>
  <si>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</si>
  <si>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</si>
  <si>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</si>
  <si>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</si>
  <si>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</si>
  <si>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</si>
  <si>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</si>
  <si>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</si>
  <si>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</si>
  <si>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</si>
  <si>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</si>
  <si>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</si>
  <si>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</si>
  <si>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</si>
  <si>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</si>
  <si>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</si>
  <si>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</si>
  <si>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</si>
  <si>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</si>
  <si>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</si>
  <si>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</si>
  <si>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</si>
  <si>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</si>
  <si>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</si>
  <si>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</si>
  <si>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</si>
  <si>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</si>
  <si>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</si>
  <si>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</si>
  <si>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</si>
  <si>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</si>
  <si>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</si>
  <si>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</si>
  <si>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</si>
  <si>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</si>
  <si>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</si>
  <si>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</si>
  <si>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</si>
  <si>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</si>
  <si>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</si>
  <si>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</si>
  <si>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</si>
  <si>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</si>
  <si>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</si>
  <si>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</si>
  <si>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</si>
  <si>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</si>
  <si>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</si>
  <si>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</si>
  <si>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</si>
  <si>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</si>
  <si>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</si>
  <si>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</si>
  <si>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</si>
  <si>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</si>
  <si>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</si>
  <si>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</si>
  <si>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</si>
  <si>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</si>
  <si>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</si>
  <si>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</si>
  <si>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</si>
  <si>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</si>
  <si>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</si>
  <si>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</si>
  <si>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</si>
  <si>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</si>
  <si>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</si>
  <si>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</si>
  <si>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</si>
  <si>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</si>
  <si>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</si>
  <si>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</si>
  <si>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</si>
  <si>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</si>
  <si>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</si>
  <si>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</si>
  <si>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</si>
  <si>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</si>
  <si>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</si>
  <si>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</si>
  <si>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</si>
  <si>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</si>
  <si>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</si>
  <si>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</si>
  <si>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</si>
  <si>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</si>
  <si>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</si>
  <si>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</si>
  <si>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</si>
  <si>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</si>
  <si>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</si>
  <si>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</si>
  <si>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</si>
  <si>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</si>
  <si>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</si>
  <si>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</si>
  <si>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</si>
  <si>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</si>
  <si>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</si>
  <si>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</si>
  <si>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</si>
  <si>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</si>
  <si>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</si>
  <si>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</si>
  <si>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</si>
  <si>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</si>
  <si>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</si>
  <si>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</si>
  <si>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</si>
  <si>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</si>
  <si>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</si>
  <si>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</si>
  <si>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</si>
  <si>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</si>
  <si>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</si>
  <si>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</si>
  <si>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</si>
  <si>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</si>
  <si>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</si>
  <si>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</si>
  <si>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</si>
  <si>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</si>
  <si>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</si>
  <si>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</si>
  <si>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</si>
  <si>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</si>
  <si>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</si>
  <si>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</si>
  <si>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</si>
  <si>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</si>
  <si>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</si>
  <si>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</si>
  <si>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</si>
  <si>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</si>
  <si>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</si>
  <si>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</si>
  <si>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</si>
  <si>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</si>
  <si>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</si>
  <si>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</si>
  <si>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</si>
  <si>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</si>
  <si>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</si>
  <si>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</si>
  <si>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</si>
  <si>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</si>
  <si>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</si>
  <si>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</si>
  <si>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</si>
  <si>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</si>
  <si>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</si>
  <si>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</si>
  <si>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</si>
  <si>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</si>
  <si>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</si>
  <si>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</si>
  <si>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</si>
  <si>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</si>
  <si>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</si>
  <si>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</si>
  <si>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</si>
  <si>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</si>
  <si>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</si>
  <si>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</si>
  <si>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</si>
  <si>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</si>
  <si>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</si>
  <si>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</si>
  <si>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</si>
  <si>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</si>
  <si>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</si>
  <si>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</si>
  <si>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</si>
  <si>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</si>
  <si>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</si>
  <si>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</si>
  <si>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</si>
  <si>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</si>
  <si>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</si>
  <si>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</si>
  <si>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</si>
  <si>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</si>
  <si>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</si>
  <si>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</si>
  <si>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</si>
  <si>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</si>
  <si>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</si>
  <si>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</si>
  <si>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</si>
  <si>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</si>
  <si>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</si>
  <si>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</si>
  <si>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</si>
  <si>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</si>
  <si>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</si>
  <si>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</si>
  <si>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</si>
  <si>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</si>
  <si>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</si>
  <si>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</si>
  <si>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</si>
  <si>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</si>
  <si>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</si>
  <si>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</si>
  <si>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</si>
  <si>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</si>
  <si>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</si>
  <si>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</si>
  <si>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</si>
  <si>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</si>
  <si>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</si>
  <si>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</si>
  <si>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</si>
  <si>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</si>
  <si>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</si>
  <si>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</si>
  <si>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</si>
  <si>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</si>
  <si>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</si>
  <si>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</si>
  <si>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</si>
  <si>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</si>
  <si>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</si>
  <si>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</si>
  <si>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</si>
  <si>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</si>
  <si>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</si>
  <si>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</si>
  <si>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</si>
  <si>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</si>
  <si>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</si>
  <si>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</si>
  <si>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</si>
  <si>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</si>
  <si>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</si>
  <si>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</si>
  <si>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</si>
  <si>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</si>
  <si>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</si>
  <si>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</si>
  <si>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</si>
  <si>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</si>
  <si>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</si>
  <si>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</si>
  <si>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</si>
  <si>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</si>
  <si>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</si>
  <si>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</si>
  <si>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</si>
  <si>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</si>
  <si>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</si>
  <si>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</si>
  <si>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</si>
  <si>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</si>
  <si>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</si>
  <si>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</si>
  <si>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</si>
  <si>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</si>
  <si>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</si>
  <si>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</si>
  <si>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</si>
  <si>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</si>
  <si>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</si>
  <si>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</si>
  <si>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</si>
  <si>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</si>
  <si>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</si>
  <si>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</si>
  <si>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</si>
  <si>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</si>
  <si>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</si>
  <si>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</si>
  <si>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</si>
  <si>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</si>
  <si>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</si>
  <si>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</si>
  <si>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</si>
  <si>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</si>
  <si>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</si>
  <si>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</si>
  <si>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</si>
  <si>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</si>
  <si>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</si>
  <si>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</si>
  <si>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</si>
  <si>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</si>
  <si>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</si>
  <si>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</si>
  <si>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</si>
  <si>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</si>
  <si>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</si>
  <si>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</si>
  <si>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</si>
  <si>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</si>
  <si>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</si>
  <si>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</si>
  <si>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</si>
  <si>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</si>
  <si>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</si>
  <si>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</si>
  <si>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</si>
  <si>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</si>
  <si>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</si>
  <si>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</si>
  <si>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</si>
  <si>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</si>
  <si>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</si>
  <si>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</si>
  <si>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</si>
  <si>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</si>
  <si>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</si>
  <si>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</si>
  <si>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</si>
  <si>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</si>
  <si>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</si>
  <si>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</si>
  <si>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</si>
  <si>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</si>
  <si>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</si>
  <si>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</si>
  <si>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</si>
  <si>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</si>
  <si>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</si>
  <si>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</si>
  <si>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</si>
  <si>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</si>
  <si>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</si>
  <si>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</si>
  <si>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</si>
  <si>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</si>
  <si>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</si>
  <si>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</si>
  <si>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</si>
  <si>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</si>
  <si>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</si>
  <si>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</si>
  <si>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</si>
  <si>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</si>
  <si>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</si>
  <si>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</si>
  <si>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</si>
  <si>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</si>
  <si>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</si>
  <si>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</si>
  <si>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</si>
  <si>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</si>
  <si>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</si>
  <si>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</si>
  <si>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</si>
  <si>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</si>
  <si>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</si>
  <si>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</si>
  <si>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</si>
  <si>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</si>
  <si>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</si>
  <si>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</si>
  <si>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</si>
  <si>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</si>
  <si>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</si>
  <si>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</si>
  <si>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</si>
  <si>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</si>
  <si>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</si>
  <si>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</si>
  <si>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</si>
  <si>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</si>
  <si>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</si>
  <si>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</si>
  <si>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</si>
  <si>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</si>
  <si>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</si>
  <si>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</si>
  <si>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</si>
  <si>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</si>
  <si>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</si>
  <si>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</si>
  <si>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</si>
  <si>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</si>
  <si>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</si>
  <si>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</si>
  <si>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</si>
  <si>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COMISION MUNICIPAL DE CULTURA FÍSICA Y DEPORTE DE LEON, GUANAJUATO, Gobierno del Estado de Guanajuato (a)</t>
  </si>
  <si>
    <t>ADMINISTRACION DE BIENES Y RECURSOS FINA</t>
  </si>
  <si>
    <t>INFORMATICA Y PROGRAMACION</t>
  </si>
  <si>
    <t>CAPACITACION CONTINUA</t>
  </si>
  <si>
    <t>PROTECCION CIVIL</t>
  </si>
  <si>
    <t>OPERACION DE DEPORTE SELECTIVO</t>
  </si>
  <si>
    <t>OLIMPIADA Y PARA OLIMPIADA NACIONAL</t>
  </si>
  <si>
    <t>CIENCIAS APLICADAS AL DEPORTE</t>
  </si>
  <si>
    <t>METODOLOGIA DEL ENTRENAMIENTO</t>
  </si>
  <si>
    <t>GESTION Y ATENCION CIUDADNA A TRAVEZ</t>
  </si>
  <si>
    <t>OPERACION DE EVENTOS Y MERCADOTECNIA</t>
  </si>
  <si>
    <t>COMUNICACION SOCIAL</t>
  </si>
  <si>
    <t>APOYO A EVENTOS DEPORTIVOS</t>
  </si>
  <si>
    <t>MERCADOTECNIA</t>
  </si>
  <si>
    <t>CULTURA FISICA Y RECREACION</t>
  </si>
  <si>
    <t>PERSONAS CON DISCAPACIDAD</t>
  </si>
  <si>
    <t>ACTIVACION FISICA EN MINIDEPORTIVAS</t>
  </si>
  <si>
    <t>ESCUELAS DE INICIO AL DEPORTE UNIDADES</t>
  </si>
  <si>
    <t>ACTIVACION FISICA ESCOLAR Y LABORAL</t>
  </si>
  <si>
    <t>MASIFICACION DE LA ACTIVACION FISICA</t>
  </si>
  <si>
    <t>OPERACION DE INFRAESTRUCTURA</t>
  </si>
  <si>
    <t>MANTENIMIENTO UD ANTONIO TOTA CARBAJAL</t>
  </si>
  <si>
    <t>MANTENIMIENTO UD EFM</t>
  </si>
  <si>
    <t>MANTENIMIENTO UD LUIS I RODRIGUEZ</t>
  </si>
  <si>
    <t>MANTENIMIENTO UNIDAD CHAPALITA</t>
  </si>
  <si>
    <t>MANTENIMMIENTO UNIDAD PARQUE DEL ARBOL</t>
  </si>
  <si>
    <t>MANTENIMIENTO UD JESUS RODRIGUEZ GAONA</t>
  </si>
  <si>
    <t>MANTENIMIENTO UD NUEVO MILENIO</t>
  </si>
  <si>
    <t>MANTENIMIENTO UD PARQUE HILAMAS</t>
  </si>
  <si>
    <t>RECREACION Y VINCULACION SOCIAL</t>
  </si>
  <si>
    <t>OPERACIÓN DE DEPORTES Y CF</t>
  </si>
  <si>
    <t>Al 31 de diciembre de 2021 y al 30 de Junio de 2023 (b)</t>
  </si>
  <si>
    <t>Del 1 de Enero al 30 de Junio de 2023 (b)</t>
  </si>
  <si>
    <t>MARATON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</si>
</sst>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0" fontId="19" fillId="0" borderId="0"/>
  </cellStyleXfs>
  <cellXfs count="178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0" fillId="0" borderId="14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 xr:uid="{00000000-0005-0000-0000-000002000000}"/>
    <cellStyle name="Normal 2 2" xfId="2" xr:uid="{00000000-0005-0000-0000-000003000000}"/>
    <cellStyle name="Normal 3" xfId="4" xr:uid="{F0D7E271-FE80-4088-8A46-FB5FCBCDBE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82"/>
  <sheetViews>
    <sheetView showGridLines="0" tabSelected="1" zoomScale="84" zoomScaleNormal="84" workbookViewId="0">
      <selection activeCell="D72" sqref="D72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44" t="s">
        <v>0</v>
      </c>
      <c r="B1" s="145"/>
      <c r="C1" s="145"/>
      <c r="D1" s="145"/>
      <c r="E1" s="145"/>
      <c r="F1" s="146"/>
    </row>
    <row r="2" spans="1:6" ht="15" customHeight="1" x14ac:dyDescent="0.25">
      <c r="A2" s="114" t="s">
        <v>556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587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f>SUM(B10:B16)</f>
        <v>44489748.5</v>
      </c>
      <c r="C9" s="49">
        <f>SUM(C10:C16)</f>
        <v>25524100.82</v>
      </c>
      <c r="D9" s="48" t="s">
        <v>12</v>
      </c>
      <c r="E9" s="49">
        <f>SUM(E10:E18)</f>
        <v>8580262.9100000001</v>
      </c>
      <c r="F9" s="49">
        <f>SUM(F10:F18)</f>
        <v>4882448.22</v>
      </c>
    </row>
    <row r="10" spans="1:6" x14ac:dyDescent="0.25">
      <c r="A10" s="50" t="s">
        <v>13</v>
      </c>
      <c r="B10" s="49">
        <v>37000</v>
      </c>
      <c r="C10" s="49">
        <v>24000</v>
      </c>
      <c r="D10" s="50" t="s">
        <v>14</v>
      </c>
      <c r="E10" s="49">
        <v>0</v>
      </c>
      <c r="F10" s="49">
        <v>0</v>
      </c>
    </row>
    <row r="11" spans="1:6" x14ac:dyDescent="0.25">
      <c r="A11" s="50" t="s">
        <v>15</v>
      </c>
      <c r="B11" s="49">
        <v>4529815.9000000004</v>
      </c>
      <c r="C11" s="49">
        <v>13553707.800000001</v>
      </c>
      <c r="D11" s="50" t="s">
        <v>16</v>
      </c>
      <c r="E11" s="49">
        <v>3243541.26</v>
      </c>
      <c r="F11" s="49">
        <v>1728203.49</v>
      </c>
    </row>
    <row r="12" spans="1:6" x14ac:dyDescent="0.25">
      <c r="A12" s="50" t="s">
        <v>17</v>
      </c>
      <c r="B12" s="49">
        <v>0</v>
      </c>
      <c r="C12" s="49">
        <v>0</v>
      </c>
      <c r="D12" s="50" t="s">
        <v>18</v>
      </c>
      <c r="E12" s="49">
        <v>0</v>
      </c>
      <c r="F12" s="49">
        <v>0</v>
      </c>
    </row>
    <row r="13" spans="1:6" x14ac:dyDescent="0.25">
      <c r="A13" s="50" t="s">
        <v>19</v>
      </c>
      <c r="B13" s="49">
        <v>39909706.600000001</v>
      </c>
      <c r="C13" s="49">
        <v>11885167.02</v>
      </c>
      <c r="D13" s="50" t="s">
        <v>20</v>
      </c>
      <c r="E13" s="49">
        <v>0</v>
      </c>
      <c r="F13" s="49">
        <v>0</v>
      </c>
    </row>
    <row r="14" spans="1:6" x14ac:dyDescent="0.25">
      <c r="A14" s="50" t="s">
        <v>21</v>
      </c>
      <c r="B14" s="49">
        <v>0</v>
      </c>
      <c r="C14" s="49">
        <v>0</v>
      </c>
      <c r="D14" s="50" t="s">
        <v>22</v>
      </c>
      <c r="E14" s="49">
        <v>0</v>
      </c>
      <c r="F14" s="49">
        <v>0</v>
      </c>
    </row>
    <row r="15" spans="1:6" x14ac:dyDescent="0.25">
      <c r="A15" s="50" t="s">
        <v>23</v>
      </c>
      <c r="B15" s="49">
        <v>13226</v>
      </c>
      <c r="C15" s="49">
        <v>61226</v>
      </c>
      <c r="D15" s="50" t="s">
        <v>24</v>
      </c>
      <c r="E15" s="49">
        <v>0</v>
      </c>
      <c r="F15" s="49">
        <v>0</v>
      </c>
    </row>
    <row r="16" spans="1:6" x14ac:dyDescent="0.25">
      <c r="A16" s="50" t="s">
        <v>25</v>
      </c>
      <c r="B16" s="49">
        <v>0</v>
      </c>
      <c r="C16" s="49">
        <v>0</v>
      </c>
      <c r="D16" s="50" t="s">
        <v>26</v>
      </c>
      <c r="E16" s="49">
        <v>1645961.31</v>
      </c>
      <c r="F16" s="49">
        <v>1774902.49</v>
      </c>
    </row>
    <row r="17" spans="1:6" x14ac:dyDescent="0.25">
      <c r="A17" s="48" t="s">
        <v>27</v>
      </c>
      <c r="B17" s="49">
        <f>SUM(B18:B24)</f>
        <v>753450.12</v>
      </c>
      <c r="C17" s="49">
        <f>SUM(C18:C24)</f>
        <v>1445255.14</v>
      </c>
      <c r="D17" s="50" t="s">
        <v>28</v>
      </c>
      <c r="E17" s="49">
        <v>0</v>
      </c>
      <c r="F17" s="49">
        <v>0</v>
      </c>
    </row>
    <row r="18" spans="1:6" x14ac:dyDescent="0.25">
      <c r="A18" s="50" t="s">
        <v>29</v>
      </c>
      <c r="B18" s="49">
        <v>0</v>
      </c>
      <c r="C18" s="49">
        <v>0</v>
      </c>
      <c r="D18" s="50" t="s">
        <v>30</v>
      </c>
      <c r="E18" s="49">
        <v>3690760.34</v>
      </c>
      <c r="F18" s="49">
        <v>1379342.24</v>
      </c>
    </row>
    <row r="19" spans="1:6" x14ac:dyDescent="0.25">
      <c r="A19" s="50" t="s">
        <v>31</v>
      </c>
      <c r="B19" s="49">
        <v>130032</v>
      </c>
      <c r="C19" s="49">
        <v>1394625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33</v>
      </c>
      <c r="B20" s="49">
        <v>623418.12</v>
      </c>
      <c r="C20" s="49">
        <v>50630.14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49">
        <v>0</v>
      </c>
      <c r="C21" s="49">
        <v>0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49">
        <v>0</v>
      </c>
      <c r="C22" s="49">
        <v>0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49">
        <v>0</v>
      </c>
      <c r="C23" s="49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25">
      <c r="A24" s="50" t="s">
        <v>41</v>
      </c>
      <c r="B24" s="49">
        <v>0</v>
      </c>
      <c r="C24" s="49">
        <v>0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49">
        <f>SUM(B26:B30)</f>
        <v>0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5" customHeight="1" x14ac:dyDescent="0.25">
      <c r="A37" s="48" t="s">
        <v>67</v>
      </c>
      <c r="B37" s="49">
        <v>332395.44</v>
      </c>
      <c r="C37" s="49">
        <v>189086</v>
      </c>
      <c r="D37" s="50" t="s">
        <v>68</v>
      </c>
      <c r="E37" s="49">
        <v>0</v>
      </c>
      <c r="F37" s="49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189223.67</v>
      </c>
      <c r="F38" s="49">
        <f>SUM(F39:F41)</f>
        <v>189223.67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189223.67</v>
      </c>
      <c r="F41" s="49">
        <v>189223.67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B9+B17+B25+B31+B38+B41+B37</f>
        <v>45575594.059999995</v>
      </c>
      <c r="C47" s="4">
        <f>C9+C17+C25+C31+C38+C41+C37</f>
        <v>27158441.960000001</v>
      </c>
      <c r="D47" s="2" t="s">
        <v>86</v>
      </c>
      <c r="E47" s="4">
        <f>E9+E19+E23+E26+E27+E31+E38+E42</f>
        <v>8769486.5800000001</v>
      </c>
      <c r="F47" s="4">
        <f>F9+F19+F23+F26+F27+F31+F38+F42</f>
        <v>5071671.8899999997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49">
        <v>0</v>
      </c>
      <c r="C51" s="49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49">
        <v>0</v>
      </c>
      <c r="C52" s="49">
        <v>0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49">
        <v>30871578.280000001</v>
      </c>
      <c r="C53" s="49">
        <v>30223235.07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49">
        <v>680062.56</v>
      </c>
      <c r="C54" s="49">
        <v>671565.56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49">
        <v>-19343802.170000002</v>
      </c>
      <c r="C55" s="49">
        <v>-18015665.460000001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102</v>
      </c>
      <c r="B57" s="49">
        <v>0</v>
      </c>
      <c r="C57" s="49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104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8769486.5800000001</v>
      </c>
      <c r="F59" s="4">
        <f>F47+F57</f>
        <v>5071671.8899999997</v>
      </c>
    </row>
    <row r="60" spans="1:6" x14ac:dyDescent="0.25">
      <c r="A60" s="3" t="s">
        <v>106</v>
      </c>
      <c r="B60" s="4">
        <f>SUM(B50:B58)</f>
        <v>12207838.669999998</v>
      </c>
      <c r="C60" s="4">
        <f>SUM(C50:C58)</f>
        <v>12879135.169999998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57783432.729999989</v>
      </c>
      <c r="C62" s="4">
        <f>SUM(C47+C60)</f>
        <v>40037577.129999995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216450</v>
      </c>
      <c r="F63" s="49">
        <f>SUM(F64:F66)</f>
        <v>216450</v>
      </c>
    </row>
    <row r="64" spans="1:6" x14ac:dyDescent="0.25">
      <c r="A64" s="47"/>
      <c r="B64" s="47"/>
      <c r="C64" s="47"/>
      <c r="D64" s="48" t="s">
        <v>110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111</v>
      </c>
      <c r="E65" s="49">
        <v>216450</v>
      </c>
      <c r="F65" s="49">
        <v>216450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f>SUM(E69:E73)</f>
        <v>48797496.149999999</v>
      </c>
      <c r="F68" s="49">
        <f>SUM(F69:F73)</f>
        <v>34749455.240000002</v>
      </c>
    </row>
    <row r="69" spans="1:6" x14ac:dyDescent="0.25">
      <c r="A69" s="55"/>
      <c r="B69" s="47"/>
      <c r="C69" s="47"/>
      <c r="D69" s="48" t="s">
        <v>114</v>
      </c>
      <c r="E69" s="49">
        <v>14048040.91</v>
      </c>
      <c r="F69" s="49">
        <v>11811512.67</v>
      </c>
    </row>
    <row r="70" spans="1:6" x14ac:dyDescent="0.25">
      <c r="A70" s="55"/>
      <c r="B70" s="47"/>
      <c r="C70" s="47"/>
      <c r="D70" s="48" t="s">
        <v>115</v>
      </c>
      <c r="E70" s="49">
        <v>28458251.16</v>
      </c>
      <c r="F70" s="49">
        <v>16646738.49</v>
      </c>
    </row>
    <row r="71" spans="1:6" x14ac:dyDescent="0.25">
      <c r="A71" s="55"/>
      <c r="B71" s="47"/>
      <c r="C71" s="47"/>
      <c r="D71" s="48" t="s">
        <v>116</v>
      </c>
      <c r="E71" s="49">
        <v>6291204.0800000001</v>
      </c>
      <c r="F71" s="49">
        <v>6291204.0800000001</v>
      </c>
    </row>
    <row r="72" spans="1:6" x14ac:dyDescent="0.25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49013946.149999999</v>
      </c>
      <c r="F79" s="4">
        <f>F63+F68+F75</f>
        <v>34965905.240000002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f>E59+E79</f>
        <v>57783432.729999997</v>
      </c>
      <c r="F81" s="4">
        <f>F59+F79</f>
        <v>40037577.130000003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00000000-0002-0000-0000-000000000000}"/>
    <dataValidation allowBlank="1" showInputMessage="1" showErrorMessage="1" prompt="20XN (d)" sqref="B6 E6" xr:uid="{00000000-0002-0000-0000-000001000000}"/>
    <dataValidation type="decimal" allowBlank="1" showInputMessage="1" showErrorMessage="1" sqref="E47:F47 B9:C62 E50:F81 E9:F45" xr:uid="{00000000-0002-0000-0000-000002000000}">
      <formula1>-1.79769313486231E+100</formula1>
      <formula2>1.79769313486231E+100</formula2>
    </dataValidation>
  </dataValidations>
  <pageMargins left="0.70866141732283472" right="0" top="0" bottom="0" header="0.31496062992125984" footer="0.31496062992125984"/>
  <pageSetup paperSize="119" scale="45" orientation="landscape" r:id="rId1"/>
  <ignoredErrors>
    <ignoredError sqref="B9:C9 E9:F10 B21:C30 B12 C17 B38:C46 B48:C52 B56:C62 E19:F40 E12:E15 E42:F64 E66:F68 E72:F81 B14 B16:B18 B32:C36 B47:C47 E17" unlockedFormula="1"/>
    <ignoredError sqref="B31:C31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7" t="s">
        <v>445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COMISION MUNICIPAL DE CULTURA FÍSICA Y DEPORTE DE LEON, GUANAJUATO, Gobierno del Estado de Guanajuato (a)</v>
      </c>
      <c r="B2" s="133"/>
      <c r="C2" s="133"/>
      <c r="D2" s="133"/>
      <c r="E2" s="133"/>
      <c r="F2" s="133"/>
      <c r="G2" s="134"/>
    </row>
    <row r="3" spans="1:7" x14ac:dyDescent="0.25">
      <c r="A3" s="135" t="s">
        <v>446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447</v>
      </c>
      <c r="B5" s="136"/>
      <c r="C5" s="136"/>
      <c r="D5" s="136"/>
      <c r="E5" s="136"/>
      <c r="F5" s="136"/>
      <c r="G5" s="137"/>
    </row>
    <row r="6" spans="1:7" x14ac:dyDescent="0.25">
      <c r="A6" s="165" t="s">
        <v>448</v>
      </c>
      <c r="B6" s="38">
        <v>2022</v>
      </c>
      <c r="C6" s="165">
        <f>+B6+1</f>
        <v>2023</v>
      </c>
      <c r="D6" s="165">
        <f>+C6+1</f>
        <v>2024</v>
      </c>
      <c r="E6" s="165">
        <f>+D6+1</f>
        <v>2025</v>
      </c>
      <c r="F6" s="165">
        <f>+E6+1</f>
        <v>2026</v>
      </c>
      <c r="G6" s="165">
        <f>+F6+1</f>
        <v>2027</v>
      </c>
    </row>
    <row r="7" spans="1:7" ht="83.25" customHeight="1" x14ac:dyDescent="0.25">
      <c r="A7" s="166"/>
      <c r="B7" s="72" t="s">
        <v>449</v>
      </c>
      <c r="C7" s="166"/>
      <c r="D7" s="166"/>
      <c r="E7" s="166"/>
      <c r="F7" s="166"/>
      <c r="G7" s="166"/>
    </row>
    <row r="8" spans="1:7" ht="30" x14ac:dyDescent="0.25">
      <c r="A8" s="73" t="s">
        <v>450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452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453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454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455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456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457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458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459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460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461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462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463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00000000-0002-0000-0900-000000000000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00000000-0002-0000-0900-000001000000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8" t="s">
        <v>464</v>
      </c>
      <c r="B1" s="168"/>
      <c r="C1" s="168"/>
      <c r="D1" s="168"/>
      <c r="E1" s="168"/>
      <c r="F1" s="168"/>
      <c r="G1" s="168"/>
    </row>
    <row r="2" spans="1:7" x14ac:dyDescent="0.25">
      <c r="A2" s="132" t="str">
        <f>'Formato 1'!A2</f>
        <v>COMISION MUNICIPAL DE CULTURA FÍSICA Y DEPORTE DE LEON, GUANAJUATO, Gobierno del Estado de Guanajuato (a)</v>
      </c>
      <c r="B2" s="133"/>
      <c r="C2" s="133"/>
      <c r="D2" s="133"/>
      <c r="E2" s="133"/>
      <c r="F2" s="133"/>
      <c r="G2" s="134"/>
    </row>
    <row r="3" spans="1:7" x14ac:dyDescent="0.25">
      <c r="A3" s="117" t="s">
        <v>465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447</v>
      </c>
      <c r="B5" s="118"/>
      <c r="C5" s="118"/>
      <c r="D5" s="118"/>
      <c r="E5" s="118"/>
      <c r="F5" s="118"/>
      <c r="G5" s="119"/>
    </row>
    <row r="6" spans="1:7" x14ac:dyDescent="0.25">
      <c r="A6" s="169" t="s">
        <v>466</v>
      </c>
      <c r="B6" s="38">
        <v>2022</v>
      </c>
      <c r="C6" s="165">
        <f>+B6+1</f>
        <v>2023</v>
      </c>
      <c r="D6" s="165">
        <f>+C6+1</f>
        <v>2024</v>
      </c>
      <c r="E6" s="165">
        <f>+D6+1</f>
        <v>2025</v>
      </c>
      <c r="F6" s="165">
        <f>+E6+1</f>
        <v>2026</v>
      </c>
      <c r="G6" s="165">
        <f>+F6+1</f>
        <v>2027</v>
      </c>
    </row>
    <row r="7" spans="1:7" ht="57.75" customHeight="1" x14ac:dyDescent="0.25">
      <c r="A7" s="170"/>
      <c r="B7" s="39" t="s">
        <v>449</v>
      </c>
      <c r="C7" s="166"/>
      <c r="D7" s="166"/>
      <c r="E7" s="166"/>
      <c r="F7" s="166"/>
      <c r="G7" s="166"/>
    </row>
    <row r="8" spans="1:7" x14ac:dyDescent="0.25">
      <c r="A8" s="27" t="s">
        <v>467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468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469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470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472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473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474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475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476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477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468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469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470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471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472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473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474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478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476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479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00000000-0002-0000-0A00-000000000000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00000000-0002-0000-0A00-000001000000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8" t="s">
        <v>480</v>
      </c>
      <c r="B1" s="168"/>
      <c r="C1" s="168"/>
      <c r="D1" s="168"/>
      <c r="E1" s="168"/>
      <c r="F1" s="168"/>
      <c r="G1" s="168"/>
    </row>
    <row r="2" spans="1:7" x14ac:dyDescent="0.25">
      <c r="A2" s="132" t="str">
        <f>'Formato 1'!A2</f>
        <v>COMISION MUNICIPAL DE CULTURA FÍSICA Y DEPORTE DE LEON, GUANAJUATO, Gobierno del Estado de Guanajuato (a)</v>
      </c>
      <c r="B2" s="133"/>
      <c r="C2" s="133"/>
      <c r="D2" s="133"/>
      <c r="E2" s="133"/>
      <c r="F2" s="133"/>
      <c r="G2" s="134"/>
    </row>
    <row r="3" spans="1:7" x14ac:dyDescent="0.25">
      <c r="A3" s="117" t="s">
        <v>481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2" t="s">
        <v>448</v>
      </c>
      <c r="B5" s="173">
        <v>2017</v>
      </c>
      <c r="C5" s="173">
        <f>+B5+1</f>
        <v>2018</v>
      </c>
      <c r="D5" s="173">
        <f>+C5+1</f>
        <v>2019</v>
      </c>
      <c r="E5" s="173">
        <f>+D5+1</f>
        <v>2020</v>
      </c>
      <c r="F5" s="173">
        <f>+E5+1</f>
        <v>2021</v>
      </c>
      <c r="G5" s="38">
        <f>+F5+1</f>
        <v>2022</v>
      </c>
    </row>
    <row r="6" spans="1:7" ht="32.25" x14ac:dyDescent="0.25">
      <c r="A6" s="155"/>
      <c r="B6" s="174"/>
      <c r="C6" s="174"/>
      <c r="D6" s="174"/>
      <c r="E6" s="174"/>
      <c r="F6" s="174"/>
      <c r="G6" s="39" t="s">
        <v>482</v>
      </c>
    </row>
    <row r="7" spans="1:7" x14ac:dyDescent="0.25">
      <c r="A7" s="64" t="s">
        <v>450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483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484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485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486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487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488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489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492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493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494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456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495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496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497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498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499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460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500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462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501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502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1" t="s">
        <v>503</v>
      </c>
      <c r="B39" s="171"/>
      <c r="C39" s="171"/>
      <c r="D39" s="171"/>
      <c r="E39" s="171"/>
      <c r="F39" s="171"/>
      <c r="G39" s="171"/>
    </row>
    <row r="40" spans="1:7" x14ac:dyDescent="0.25">
      <c r="A40" s="171" t="s">
        <v>504</v>
      </c>
      <c r="B40" s="171"/>
      <c r="C40" s="171"/>
      <c r="D40" s="171"/>
      <c r="E40" s="171"/>
      <c r="F40" s="171"/>
      <c r="G40" s="171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00000000-0002-0000-0B00-000000000000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00000000-0002-0000-0B00-000001000000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8" t="s">
        <v>505</v>
      </c>
      <c r="B1" s="168"/>
      <c r="C1" s="168"/>
      <c r="D1" s="168"/>
      <c r="E1" s="168"/>
      <c r="F1" s="168"/>
      <c r="G1" s="168"/>
    </row>
    <row r="2" spans="1:7" x14ac:dyDescent="0.25">
      <c r="A2" s="132" t="str">
        <f>'Formato 1'!A2</f>
        <v>COMISION MUNICIPAL DE CULTURA FÍSICA Y DEPORTE DE LEON, GUANAJUATO, Gobierno del Estado de Guanajuato (a)</v>
      </c>
      <c r="B2" s="133"/>
      <c r="C2" s="133"/>
      <c r="D2" s="133"/>
      <c r="E2" s="133"/>
      <c r="F2" s="133"/>
      <c r="G2" s="134"/>
    </row>
    <row r="3" spans="1:7" x14ac:dyDescent="0.25">
      <c r="A3" s="117" t="s">
        <v>506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5" t="s">
        <v>466</v>
      </c>
      <c r="B5" s="173">
        <v>2017</v>
      </c>
      <c r="C5" s="173">
        <f>+B5+1</f>
        <v>2018</v>
      </c>
      <c r="D5" s="173">
        <f>+C5+1</f>
        <v>2019</v>
      </c>
      <c r="E5" s="173">
        <f>+D5+1</f>
        <v>2020</v>
      </c>
      <c r="F5" s="173">
        <f>+E5+1</f>
        <v>2021</v>
      </c>
      <c r="G5" s="38">
        <v>2022</v>
      </c>
    </row>
    <row r="6" spans="1:7" ht="48.75" customHeight="1" x14ac:dyDescent="0.25">
      <c r="A6" s="176"/>
      <c r="B6" s="174"/>
      <c r="C6" s="174"/>
      <c r="D6" s="174"/>
      <c r="E6" s="174"/>
      <c r="F6" s="174"/>
      <c r="G6" s="39" t="s">
        <v>507</v>
      </c>
    </row>
    <row r="7" spans="1:7" x14ac:dyDescent="0.25">
      <c r="A7" s="27" t="s">
        <v>467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468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469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471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472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473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474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475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476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477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468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469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470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471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472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473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474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478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476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508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1" t="s">
        <v>503</v>
      </c>
      <c r="B32" s="171"/>
      <c r="C32" s="171"/>
      <c r="D32" s="171"/>
      <c r="E32" s="171"/>
      <c r="F32" s="171"/>
      <c r="G32" s="171"/>
    </row>
    <row r="33" spans="1:7" x14ac:dyDescent="0.25">
      <c r="A33" s="171" t="s">
        <v>504</v>
      </c>
      <c r="B33" s="171"/>
      <c r="C33" s="171"/>
      <c r="D33" s="171"/>
      <c r="E33" s="171"/>
      <c r="F33" s="171"/>
      <c r="G33" s="171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00000000-0002-0000-0C00-000000000000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00000000-0002-0000-0C00-000001000000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7" t="s">
        <v>509</v>
      </c>
      <c r="B1" s="177"/>
      <c r="C1" s="177"/>
      <c r="D1" s="177"/>
      <c r="E1" s="177"/>
      <c r="F1" s="177"/>
    </row>
    <row r="2" spans="1:6" ht="20.100000000000001" customHeight="1" x14ac:dyDescent="0.25">
      <c r="A2" s="114" t="str">
        <f>'Formato 1'!A2</f>
        <v>COMISION MUNICIPAL DE CULTURA FÍSICA Y DEPORTE DE LEON, GUANAJUATO, Gobierno del Estado de Guanajuato (a)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510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511</v>
      </c>
      <c r="C4" s="125" t="s">
        <v>512</v>
      </c>
      <c r="D4" s="125" t="s">
        <v>513</v>
      </c>
      <c r="E4" s="125" t="s">
        <v>514</v>
      </c>
      <c r="F4" s="125" t="s">
        <v>515</v>
      </c>
    </row>
    <row r="5" spans="1:6" ht="12.75" customHeight="1" x14ac:dyDescent="0.25">
      <c r="A5" s="19" t="s">
        <v>516</v>
      </c>
      <c r="B5" s="55"/>
      <c r="C5" s="55"/>
      <c r="D5" s="55"/>
      <c r="E5" s="55"/>
      <c r="F5" s="55"/>
    </row>
    <row r="6" spans="1:6" ht="30" x14ac:dyDescent="0.25">
      <c r="A6" s="61" t="s">
        <v>517</v>
      </c>
      <c r="B6" s="62"/>
      <c r="C6" s="62"/>
      <c r="D6" s="62"/>
      <c r="E6" s="62"/>
      <c r="F6" s="62"/>
    </row>
    <row r="7" spans="1:6" ht="15" x14ac:dyDescent="0.25">
      <c r="A7" s="61" t="s">
        <v>518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519</v>
      </c>
      <c r="B9" s="47"/>
      <c r="C9" s="47"/>
      <c r="D9" s="47"/>
      <c r="E9" s="47"/>
      <c r="F9" s="47"/>
    </row>
    <row r="10" spans="1:6" ht="15" x14ac:dyDescent="0.25">
      <c r="A10" s="61" t="s">
        <v>520</v>
      </c>
      <c r="B10" s="62"/>
      <c r="C10" s="62"/>
      <c r="D10" s="62"/>
      <c r="E10" s="62"/>
      <c r="F10" s="62"/>
    </row>
    <row r="11" spans="1:6" ht="15" x14ac:dyDescent="0.25">
      <c r="A11" s="83" t="s">
        <v>521</v>
      </c>
      <c r="B11" s="62"/>
      <c r="C11" s="62"/>
      <c r="D11" s="62"/>
      <c r="E11" s="62"/>
      <c r="F11" s="62"/>
    </row>
    <row r="12" spans="1:6" ht="15" x14ac:dyDescent="0.25">
      <c r="A12" s="83" t="s">
        <v>522</v>
      </c>
      <c r="B12" s="62"/>
      <c r="C12" s="62"/>
      <c r="D12" s="62"/>
      <c r="E12" s="62"/>
      <c r="F12" s="62"/>
    </row>
    <row r="13" spans="1:6" ht="15" x14ac:dyDescent="0.25">
      <c r="A13" s="83" t="s">
        <v>523</v>
      </c>
      <c r="B13" s="62"/>
      <c r="C13" s="62"/>
      <c r="D13" s="62"/>
      <c r="E13" s="62"/>
      <c r="F13" s="62"/>
    </row>
    <row r="14" spans="1:6" ht="15" x14ac:dyDescent="0.25">
      <c r="A14" s="61" t="s">
        <v>524</v>
      </c>
      <c r="B14" s="62"/>
      <c r="C14" s="62"/>
      <c r="D14" s="62"/>
      <c r="E14" s="62"/>
      <c r="F14" s="62"/>
    </row>
    <row r="15" spans="1:6" ht="15" x14ac:dyDescent="0.25">
      <c r="A15" s="83" t="s">
        <v>521</v>
      </c>
      <c r="B15" s="62"/>
      <c r="C15" s="62"/>
      <c r="D15" s="62"/>
      <c r="E15" s="62"/>
      <c r="F15" s="62"/>
    </row>
    <row r="16" spans="1:6" ht="15" x14ac:dyDescent="0.25">
      <c r="A16" s="83" t="s">
        <v>522</v>
      </c>
      <c r="B16" s="62"/>
      <c r="C16" s="62"/>
      <c r="D16" s="62"/>
      <c r="E16" s="62"/>
      <c r="F16" s="62"/>
    </row>
    <row r="17" spans="1:6" ht="15" x14ac:dyDescent="0.25">
      <c r="A17" s="83" t="s">
        <v>523</v>
      </c>
      <c r="B17" s="62"/>
      <c r="C17" s="62"/>
      <c r="D17" s="62"/>
      <c r="E17" s="62"/>
      <c r="F17" s="62"/>
    </row>
    <row r="18" spans="1:6" ht="15" x14ac:dyDescent="0.25">
      <c r="A18" s="61" t="s">
        <v>525</v>
      </c>
      <c r="B18" s="126"/>
      <c r="C18" s="62"/>
      <c r="D18" s="62"/>
      <c r="E18" s="62"/>
      <c r="F18" s="62"/>
    </row>
    <row r="19" spans="1:6" ht="15" x14ac:dyDescent="0.25">
      <c r="A19" s="61" t="s">
        <v>526</v>
      </c>
      <c r="B19" s="62"/>
      <c r="C19" s="62"/>
      <c r="D19" s="62"/>
      <c r="E19" s="62"/>
      <c r="F19" s="62"/>
    </row>
    <row r="20" spans="1:6" ht="30" x14ac:dyDescent="0.25">
      <c r="A20" s="61" t="s">
        <v>527</v>
      </c>
      <c r="B20" s="127"/>
      <c r="C20" s="127"/>
      <c r="D20" s="127"/>
      <c r="E20" s="127"/>
      <c r="F20" s="127"/>
    </row>
    <row r="21" spans="1:6" ht="30" x14ac:dyDescent="0.25">
      <c r="A21" s="61" t="s">
        <v>528</v>
      </c>
      <c r="B21" s="127"/>
      <c r="C21" s="127"/>
      <c r="D21" s="127"/>
      <c r="E21" s="127"/>
      <c r="F21" s="127"/>
    </row>
    <row r="22" spans="1:6" ht="30" x14ac:dyDescent="0.25">
      <c r="A22" s="61" t="s">
        <v>529</v>
      </c>
      <c r="B22" s="127"/>
      <c r="C22" s="127"/>
      <c r="D22" s="127"/>
      <c r="E22" s="127"/>
      <c r="F22" s="127"/>
    </row>
    <row r="23" spans="1:6" ht="15" x14ac:dyDescent="0.25">
      <c r="A23" s="61" t="s">
        <v>530</v>
      </c>
      <c r="B23" s="127"/>
      <c r="C23" s="127"/>
      <c r="D23" s="127"/>
      <c r="E23" s="127"/>
      <c r="F23" s="127"/>
    </row>
    <row r="24" spans="1:6" ht="15" x14ac:dyDescent="0.25">
      <c r="A24" s="61" t="s">
        <v>531</v>
      </c>
      <c r="B24" s="128"/>
      <c r="C24" s="62"/>
      <c r="D24" s="62"/>
      <c r="E24" s="62"/>
      <c r="F24" s="62"/>
    </row>
    <row r="25" spans="1:6" ht="15" x14ac:dyDescent="0.25">
      <c r="A25" s="61" t="s">
        <v>532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533</v>
      </c>
      <c r="B27" s="47"/>
      <c r="C27" s="47"/>
      <c r="D27" s="47"/>
      <c r="E27" s="47"/>
      <c r="F27" s="47"/>
    </row>
    <row r="28" spans="1:6" ht="15" x14ac:dyDescent="0.25">
      <c r="A28" s="61" t="s">
        <v>534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535</v>
      </c>
      <c r="B30" s="47"/>
      <c r="C30" s="47"/>
      <c r="D30" s="47"/>
      <c r="E30" s="47"/>
      <c r="F30" s="47"/>
    </row>
    <row r="31" spans="1:6" ht="15" x14ac:dyDescent="0.25">
      <c r="A31" s="61" t="s">
        <v>520</v>
      </c>
      <c r="B31" s="62"/>
      <c r="C31" s="62"/>
      <c r="D31" s="62"/>
      <c r="E31" s="62"/>
      <c r="F31" s="62"/>
    </row>
    <row r="32" spans="1:6" ht="15" x14ac:dyDescent="0.25">
      <c r="A32" s="61" t="s">
        <v>524</v>
      </c>
      <c r="B32" s="62"/>
      <c r="C32" s="62"/>
      <c r="D32" s="62"/>
      <c r="E32" s="62"/>
      <c r="F32" s="62"/>
    </row>
    <row r="33" spans="1:6" ht="15" x14ac:dyDescent="0.25">
      <c r="A33" s="61" t="s">
        <v>536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537</v>
      </c>
      <c r="B35" s="47"/>
      <c r="C35" s="47"/>
      <c r="D35" s="47"/>
      <c r="E35" s="47"/>
      <c r="F35" s="47"/>
    </row>
    <row r="36" spans="1:6" ht="15" x14ac:dyDescent="0.25">
      <c r="A36" s="61" t="s">
        <v>538</v>
      </c>
      <c r="B36" s="62"/>
      <c r="C36" s="62"/>
      <c r="D36" s="62"/>
      <c r="E36" s="62"/>
      <c r="F36" s="62"/>
    </row>
    <row r="37" spans="1:6" ht="15" x14ac:dyDescent="0.25">
      <c r="A37" s="61" t="s">
        <v>539</v>
      </c>
      <c r="B37" s="62"/>
      <c r="C37" s="62"/>
      <c r="D37" s="62"/>
      <c r="E37" s="62"/>
      <c r="F37" s="62"/>
    </row>
    <row r="38" spans="1:6" ht="15" x14ac:dyDescent="0.25">
      <c r="A38" s="61" t="s">
        <v>540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541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542</v>
      </c>
      <c r="B42" s="47"/>
      <c r="C42" s="47"/>
      <c r="D42" s="47"/>
      <c r="E42" s="47"/>
      <c r="F42" s="47"/>
    </row>
    <row r="43" spans="1:6" ht="15" x14ac:dyDescent="0.25">
      <c r="A43" s="61" t="s">
        <v>543</v>
      </c>
      <c r="B43" s="62"/>
      <c r="C43" s="62"/>
      <c r="D43" s="62"/>
      <c r="E43" s="62"/>
      <c r="F43" s="62"/>
    </row>
    <row r="44" spans="1:6" ht="15" x14ac:dyDescent="0.25">
      <c r="A44" s="61" t="s">
        <v>544</v>
      </c>
      <c r="B44" s="62"/>
      <c r="C44" s="62"/>
      <c r="D44" s="62"/>
      <c r="E44" s="62"/>
      <c r="F44" s="62"/>
    </row>
    <row r="45" spans="1:6" ht="15" x14ac:dyDescent="0.25">
      <c r="A45" s="61" t="s">
        <v>545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546</v>
      </c>
      <c r="B47" s="47"/>
      <c r="C47" s="47"/>
      <c r="D47" s="47"/>
      <c r="E47" s="47"/>
      <c r="F47" s="47"/>
    </row>
    <row r="48" spans="1:6" ht="15" x14ac:dyDescent="0.25">
      <c r="A48" s="61" t="s">
        <v>544</v>
      </c>
      <c r="B48" s="127"/>
      <c r="C48" s="127"/>
      <c r="D48" s="127"/>
      <c r="E48" s="127"/>
      <c r="F48" s="127"/>
    </row>
    <row r="49" spans="1:6" ht="15" x14ac:dyDescent="0.25">
      <c r="A49" s="61" t="s">
        <v>545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547</v>
      </c>
      <c r="B51" s="47"/>
      <c r="C51" s="47"/>
      <c r="D51" s="47"/>
      <c r="E51" s="47"/>
      <c r="F51" s="47"/>
    </row>
    <row r="52" spans="1:6" ht="15" x14ac:dyDescent="0.25">
      <c r="A52" s="61" t="s">
        <v>544</v>
      </c>
      <c r="B52" s="62"/>
      <c r="C52" s="62"/>
      <c r="D52" s="62"/>
      <c r="E52" s="62"/>
      <c r="F52" s="62"/>
    </row>
    <row r="53" spans="1:6" ht="15" x14ac:dyDescent="0.25">
      <c r="A53" s="61" t="s">
        <v>545</v>
      </c>
      <c r="B53" s="62"/>
      <c r="C53" s="62"/>
      <c r="D53" s="62"/>
      <c r="E53" s="62"/>
      <c r="F53" s="62"/>
    </row>
    <row r="54" spans="1:6" ht="15" x14ac:dyDescent="0.25">
      <c r="A54" s="61" t="s">
        <v>548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549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544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545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550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551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552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553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554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555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00000000-0002-0000-0D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D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D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D00-000003000000}"/>
    <dataValidation allowBlank="1" showInputMessage="1" showErrorMessage="1" prompt="La empresa o institución que elaboró el estudio actuarial más reciente." sqref="B66:F66" xr:uid="{00000000-0002-0000-0D00-000004000000}"/>
    <dataValidation type="whole" allowBlank="1" showInputMessage="1" showErrorMessage="1" prompt="El año en que el plan se encuentre en descapitalización." sqref="B61:F61" xr:uid="{00000000-0002-0000-0D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D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D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D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D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D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D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D00-00000C000000}">
      <formula1>0</formula1>
      <formula2>100</formula2>
    </dataValidation>
    <dataValidation type="decimal" allowBlank="1" showInputMessage="1" showErrorMessage="1" sqref="B14:F14 B10:F10" xr:uid="{00000000-0002-0000-0D00-00000D00000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H45"/>
  <sheetViews>
    <sheetView showGridLines="0" zoomScale="94" zoomScaleNormal="110" workbookViewId="0">
      <selection activeCell="F30" sqref="F30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4" t="s">
        <v>124</v>
      </c>
      <c r="B1" s="145"/>
      <c r="C1" s="145"/>
      <c r="D1" s="145"/>
      <c r="E1" s="145"/>
      <c r="F1" s="145"/>
      <c r="G1" s="145"/>
      <c r="H1" s="146"/>
    </row>
    <row r="2" spans="1:8" x14ac:dyDescent="0.25">
      <c r="A2" s="114" t="str">
        <f>'Formato 1'!A2</f>
        <v>COMISION MUNICIPAL DE CULTURA FÍSICA Y DEPORTE DE LEON, GUANAJUATO, Gobierno del Estado de Guanajuato (a)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1'!A4</f>
        <v>Al 31 de diciembre de 2021 y al 30 de Junio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4">
        <v>5071671.8899999997</v>
      </c>
      <c r="C18" s="112"/>
      <c r="D18" s="112"/>
      <c r="E18" s="112"/>
      <c r="F18" s="4">
        <v>8769486.5800000001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 t="shared" ref="B20:H20" si="3">B8+B18</f>
        <v>5071671.8899999997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8769486.5800000001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7" t="s">
        <v>154</v>
      </c>
      <c r="B33" s="147"/>
      <c r="C33" s="147"/>
      <c r="D33" s="147"/>
      <c r="E33" s="147"/>
      <c r="F33" s="147"/>
      <c r="G33" s="147"/>
      <c r="H33" s="147"/>
    </row>
    <row r="34" spans="1:8" ht="14.45" customHeight="1" x14ac:dyDescent="0.25">
      <c r="A34" s="147"/>
      <c r="B34" s="147"/>
      <c r="C34" s="147"/>
      <c r="D34" s="147"/>
      <c r="E34" s="147"/>
      <c r="F34" s="147"/>
      <c r="G34" s="147"/>
      <c r="H34" s="147"/>
    </row>
    <row r="35" spans="1:8" ht="14.45" customHeight="1" x14ac:dyDescent="0.25">
      <c r="A35" s="147"/>
      <c r="B35" s="147"/>
      <c r="C35" s="147"/>
      <c r="D35" s="147"/>
      <c r="E35" s="147"/>
      <c r="F35" s="147"/>
      <c r="G35" s="147"/>
      <c r="H35" s="147"/>
    </row>
    <row r="36" spans="1:8" ht="14.45" customHeight="1" x14ac:dyDescent="0.25">
      <c r="A36" s="147"/>
      <c r="B36" s="147"/>
      <c r="C36" s="147"/>
      <c r="D36" s="147"/>
      <c r="E36" s="147"/>
      <c r="F36" s="147"/>
      <c r="G36" s="147"/>
      <c r="H36" s="147"/>
    </row>
    <row r="37" spans="1:8" ht="14.45" customHeight="1" x14ac:dyDescent="0.25">
      <c r="A37" s="147"/>
      <c r="B37" s="147"/>
      <c r="C37" s="147"/>
      <c r="D37" s="147"/>
      <c r="E37" s="147"/>
      <c r="F37" s="147"/>
      <c r="G37" s="147"/>
      <c r="H37" s="147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00000000-0002-0000-0100-000000000000}"/>
    <dataValidation type="decimal" allowBlank="1" showInputMessage="1" showErrorMessage="1" sqref="B8:B9 C23:H30 D13:F13 B13 D8:H9 D22:H22 D17:F21 G11:H21 C8:C22 B17:B30" xr:uid="{00000000-0002-0000-0100-000001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K21"/>
  <sheetViews>
    <sheetView showGridLines="0" zoomScale="86" zoomScaleNormal="86" workbookViewId="0">
      <selection sqref="A1:K1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8" t="s">
        <v>165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</row>
    <row r="2" spans="1:11" x14ac:dyDescent="0.25">
      <c r="A2" s="114" t="str">
        <f>'Formato 1'!A2</f>
        <v>COMISION MUNICIPAL DE CULTURA FÍSICA Y DEPORTE DE LEON, GUANAJUATO, Gobierno del Estado de Guanajuato (a)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588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/>
      <c r="C9" s="104"/>
      <c r="D9" s="104"/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/>
      <c r="C10" s="104"/>
      <c r="D10" s="104"/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/>
      <c r="C11" s="104"/>
      <c r="D11" s="104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/>
      <c r="C12" s="104"/>
      <c r="D12" s="104"/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/>
      <c r="C15" s="104"/>
      <c r="D15" s="104"/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/>
      <c r="C16" s="104"/>
      <c r="D16" s="104"/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/>
      <c r="C17" s="104"/>
      <c r="D17" s="104"/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/>
      <c r="C18" s="104"/>
      <c r="D18" s="104"/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0000000-0002-0000-0200-000000000000}">
      <formula1>36526</formula1>
    </dataValidation>
    <dataValidation allowBlank="1" showInputMessage="1" showErrorMessage="1" prompt="Saldo pendiente por pagar de la inversión al XX de XXXX de 20XN (m = g - l)" sqref="K6" xr:uid="{00000000-0002-0000-0200-000001000000}"/>
    <dataValidation allowBlank="1" showInputMessage="1" showErrorMessage="1" prompt="Monto pagado de la inversión actualizado al XX de XXXX de 20XN (k)" sqref="J6" xr:uid="{00000000-0002-0000-0200-000002000000}"/>
    <dataValidation allowBlank="1" showInputMessage="1" showErrorMessage="1" prompt="Monto pagado de la inversión al XX de XXXX de 20XN (k)" sqref="I6" xr:uid="{00000000-0002-0000-0200-000003000000}"/>
    <dataValidation type="decimal" allowBlank="1" showInputMessage="1" showErrorMessage="1" sqref="E8:K20" xr:uid="{00000000-0002-0000-0200-000004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  <pageSetUpPr fitToPage="1"/>
  </sheetPr>
  <dimension ref="A1:D75"/>
  <sheetViews>
    <sheetView showGridLines="0" zoomScaleNormal="100" workbookViewId="0">
      <selection sqref="A1:D1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8" t="s">
        <v>189</v>
      </c>
      <c r="B1" s="149"/>
      <c r="C1" s="149"/>
      <c r="D1" s="150"/>
    </row>
    <row r="2" spans="1:4" x14ac:dyDescent="0.25">
      <c r="A2" s="114" t="str">
        <f>'Formato 1'!A2</f>
        <v>COMISION MUNICIPAL DE CULTURA FÍSICA Y DEPORTE DE LEON, GUANAJUATO, Gobierno del Estado de Guanajuato (a)</v>
      </c>
      <c r="B2" s="115"/>
      <c r="C2" s="115"/>
      <c r="D2" s="116"/>
    </row>
    <row r="3" spans="1:4" x14ac:dyDescent="0.25">
      <c r="A3" s="117" t="s">
        <v>190</v>
      </c>
      <c r="B3" s="118"/>
      <c r="C3" s="118"/>
      <c r="D3" s="119"/>
    </row>
    <row r="4" spans="1:4" x14ac:dyDescent="0.25">
      <c r="A4" s="117" t="str">
        <f>'Formato 3'!A4</f>
        <v>Del 1 de Enero al 30 de Junio de 2023 (b)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148240169</v>
      </c>
      <c r="C8" s="15">
        <f>SUM(C9:C11)</f>
        <v>99426297.810000002</v>
      </c>
      <c r="D8" s="15">
        <f>SUM(D9:D11)</f>
        <v>99426297.810000002</v>
      </c>
    </row>
    <row r="9" spans="1:4" x14ac:dyDescent="0.25">
      <c r="A9" s="60" t="s">
        <v>195</v>
      </c>
      <c r="B9" s="97">
        <v>148240169</v>
      </c>
      <c r="C9" s="97">
        <v>99426297.810000002</v>
      </c>
      <c r="D9" s="97">
        <v>99426297.810000002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f>B14+B15</f>
        <v>148240169</v>
      </c>
      <c r="C13" s="15">
        <f>C14+C15</f>
        <v>86007125.659999996</v>
      </c>
      <c r="D13" s="15">
        <f>D14+D15</f>
        <v>82889630.950000003</v>
      </c>
    </row>
    <row r="14" spans="1:4" x14ac:dyDescent="0.25">
      <c r="A14" s="60" t="s">
        <v>199</v>
      </c>
      <c r="B14" s="97">
        <v>148240169</v>
      </c>
      <c r="C14" s="97">
        <v>86007125.659999996</v>
      </c>
      <c r="D14" s="97">
        <v>82889630.950000003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0</v>
      </c>
      <c r="C21" s="15">
        <f>C8-C13+C17</f>
        <v>13419172.150000006</v>
      </c>
      <c r="D21" s="15">
        <f>D8-D13+D17</f>
        <v>16536666.859999999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0</v>
      </c>
      <c r="C23" s="15">
        <f>C21-C11</f>
        <v>13419172.150000006</v>
      </c>
      <c r="D23" s="15">
        <f>D21-D11</f>
        <v>16536666.859999999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13419172.150000006</v>
      </c>
      <c r="D25" s="15">
        <f>D23-D17</f>
        <v>16536666.859999999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13419172.150000006</v>
      </c>
      <c r="D33" s="4">
        <f>D25+D29</f>
        <v>16536666.859999999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148240169</v>
      </c>
      <c r="C48" s="99">
        <f>C9</f>
        <v>99426297.810000002</v>
      </c>
      <c r="D48" s="99">
        <f>D9</f>
        <v>99426297.810000002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148240169</v>
      </c>
      <c r="C53" s="49">
        <f>C14</f>
        <v>86007125.659999996</v>
      </c>
      <c r="D53" s="49">
        <f>D14</f>
        <v>82889630.950000003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0</v>
      </c>
      <c r="C57" s="4">
        <f>C48+C49-C53+C55</f>
        <v>13419172.150000006</v>
      </c>
      <c r="D57" s="4">
        <f>D48+D49-D53+D55</f>
        <v>16536666.859999999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13419172.150000006</v>
      </c>
      <c r="D59" s="4">
        <f>D57-D49</f>
        <v>16536666.859999999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00000000-0002-0000-0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53" orientation="portrait" horizontalDpi="1200" verticalDpi="1200" r:id="rId1"/>
  <ignoredErrors>
    <ignoredError sqref="B8:D8 B29:D29 B37:D44 B48:D59 B63:D74 B10:D13 B15:D25 B31:D33 C30:D3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  <pageSetUpPr fitToPage="1"/>
  </sheetPr>
  <dimension ref="A1:G76"/>
  <sheetViews>
    <sheetView showGridLines="0" zoomScaleNormal="100" workbookViewId="0">
      <selection sqref="A1:G1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8" t="s">
        <v>230</v>
      </c>
      <c r="B1" s="149"/>
      <c r="C1" s="149"/>
      <c r="D1" s="149"/>
      <c r="E1" s="149"/>
      <c r="F1" s="149"/>
      <c r="G1" s="150"/>
    </row>
    <row r="2" spans="1:7" x14ac:dyDescent="0.25">
      <c r="A2" s="114" t="str">
        <f>'Formato 1'!A2</f>
        <v>COMISION MUNICIPAL DE CULTURA FÍSICA Y DEPORTE DE LEON, GUANAJUATO, Gobierno del Estado de Guanajuato (a)</v>
      </c>
      <c r="B2" s="115"/>
      <c r="C2" s="115"/>
      <c r="D2" s="115"/>
      <c r="E2" s="115"/>
      <c r="F2" s="115"/>
      <c r="G2" s="116"/>
    </row>
    <row r="3" spans="1:7" x14ac:dyDescent="0.25">
      <c r="A3" s="117" t="s">
        <v>231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30 de Junio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1" t="s">
        <v>232</v>
      </c>
      <c r="B6" s="153" t="s">
        <v>233</v>
      </c>
      <c r="C6" s="153"/>
      <c r="D6" s="153"/>
      <c r="E6" s="153"/>
      <c r="F6" s="153"/>
      <c r="G6" s="153" t="s">
        <v>234</v>
      </c>
    </row>
    <row r="7" spans="1:7" ht="30" x14ac:dyDescent="0.25">
      <c r="A7" s="152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3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244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7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246</v>
      </c>
      <c r="B15" s="49">
        <v>69429009</v>
      </c>
      <c r="C15" s="49">
        <v>11969098.140000001</v>
      </c>
      <c r="D15" s="49">
        <f>+B15+C15</f>
        <v>81398107.140000001</v>
      </c>
      <c r="E15" s="49">
        <v>35792636.810000002</v>
      </c>
      <c r="F15" s="49">
        <v>35792636.810000002</v>
      </c>
      <c r="G15" s="49">
        <f t="shared" si="0"/>
        <v>-33636372.189999998</v>
      </c>
    </row>
    <row r="16" spans="1:7" x14ac:dyDescent="0.25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265</v>
      </c>
      <c r="B34" s="49">
        <v>78811160</v>
      </c>
      <c r="C34" s="49">
        <v>26637407.09</v>
      </c>
      <c r="D34" s="49">
        <f>+B34+C34</f>
        <v>105448567.09</v>
      </c>
      <c r="E34" s="49">
        <v>63633661</v>
      </c>
      <c r="F34" s="49">
        <v>63633661</v>
      </c>
      <c r="G34" s="49">
        <f t="shared" si="4"/>
        <v>-15177499</v>
      </c>
    </row>
    <row r="35" spans="1:7" ht="14.45" customHeight="1" x14ac:dyDescent="0.25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 t="shared" ref="B41:G41" si="7">SUM(B9,B10,B11,B12,B13,B14,B15,B16,B28,B34,B35,B37)</f>
        <v>148240169</v>
      </c>
      <c r="C41" s="4">
        <f t="shared" si="7"/>
        <v>38606505.230000004</v>
      </c>
      <c r="D41" s="4">
        <f t="shared" si="7"/>
        <v>186846674.23000002</v>
      </c>
      <c r="E41" s="4">
        <f t="shared" si="7"/>
        <v>99426297.810000002</v>
      </c>
      <c r="F41" s="4">
        <f t="shared" si="7"/>
        <v>99426297.810000002</v>
      </c>
      <c r="G41" s="4">
        <f t="shared" si="7"/>
        <v>-48813871.189999998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15">B68</f>
        <v>0</v>
      </c>
      <c r="C67" s="4">
        <f t="shared" si="15"/>
        <v>11112541</v>
      </c>
      <c r="D67" s="4">
        <f t="shared" si="15"/>
        <v>11112541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295</v>
      </c>
      <c r="B68" s="49">
        <v>0</v>
      </c>
      <c r="C68" s="49">
        <v>11112541</v>
      </c>
      <c r="D68" s="49">
        <f>+B68+C68</f>
        <v>11112541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G70" si="16">B41+B65+B67</f>
        <v>148240169</v>
      </c>
      <c r="C70" s="4">
        <f t="shared" si="16"/>
        <v>49719046.230000004</v>
      </c>
      <c r="D70" s="4">
        <f t="shared" si="16"/>
        <v>197959215.23000002</v>
      </c>
      <c r="E70" s="4">
        <f t="shared" si="16"/>
        <v>99426297.810000002</v>
      </c>
      <c r="F70" s="4">
        <f t="shared" si="16"/>
        <v>99426297.810000002</v>
      </c>
      <c r="G70" s="4">
        <f t="shared" si="16"/>
        <v>-48813871.189999998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11112541</v>
      </c>
      <c r="D73" s="49">
        <f>+B73+C73</f>
        <v>11112541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17">B73+B74</f>
        <v>0</v>
      </c>
      <c r="C75" s="4">
        <f t="shared" si="17"/>
        <v>11112541</v>
      </c>
      <c r="D75" s="4">
        <f t="shared" si="17"/>
        <v>11112541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00000000-0002-0000-04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19" scale="41" orientation="portrait" horizontalDpi="1200" verticalDpi="1200" r:id="rId1"/>
  <ignoredErrors>
    <ignoredError sqref="B16:F27 B29:F33 B60:F67 G9:G15 G60:G76 G55:G58 G38:G53 D15 B35:F58 B69:F72 B68 D68:F68 B74:F75 B73 D73:F73 D34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  <pageSetUpPr fitToPage="1"/>
  </sheetPr>
  <dimension ref="A1:G160"/>
  <sheetViews>
    <sheetView showGridLines="0" zoomScaleNormal="100" workbookViewId="0">
      <selection sqref="A1:G1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6" t="s">
        <v>301</v>
      </c>
      <c r="B1" s="149"/>
      <c r="C1" s="149"/>
      <c r="D1" s="149"/>
      <c r="E1" s="149"/>
      <c r="F1" s="149"/>
      <c r="G1" s="150"/>
    </row>
    <row r="2" spans="1:7" x14ac:dyDescent="0.25">
      <c r="A2" s="129" t="str">
        <f>'Formato 1'!A2</f>
        <v>COMISION MUNICIPAL DE CULTURA FÍSICA Y DEPORTE DE LEON, GUANAJUATO, Gobierno del Estado de Guanajuato (a)</v>
      </c>
      <c r="B2" s="129"/>
      <c r="C2" s="129"/>
      <c r="D2" s="129"/>
      <c r="E2" s="129"/>
      <c r="F2" s="129"/>
      <c r="G2" s="129"/>
    </row>
    <row r="3" spans="1:7" x14ac:dyDescent="0.25">
      <c r="A3" s="130" t="s">
        <v>302</v>
      </c>
      <c r="B3" s="130"/>
      <c r="C3" s="130"/>
      <c r="D3" s="130"/>
      <c r="E3" s="130"/>
      <c r="F3" s="130"/>
      <c r="G3" s="130"/>
    </row>
    <row r="4" spans="1:7" x14ac:dyDescent="0.25">
      <c r="A4" s="130" t="s">
        <v>303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30 de Junio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54" t="s">
        <v>6</v>
      </c>
      <c r="B7" s="154" t="s">
        <v>304</v>
      </c>
      <c r="C7" s="154"/>
      <c r="D7" s="154"/>
      <c r="E7" s="154"/>
      <c r="F7" s="154"/>
      <c r="G7" s="155" t="s">
        <v>305</v>
      </c>
    </row>
    <row r="8" spans="1:7" ht="30" x14ac:dyDescent="0.25">
      <c r="A8" s="154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4"/>
    </row>
    <row r="9" spans="1:7" x14ac:dyDescent="0.25">
      <c r="A9" s="28" t="s">
        <v>310</v>
      </c>
      <c r="B9" s="86">
        <f t="shared" ref="B9:G9" si="0">SUM(B10,B18,B28,B38,B48,B58,B62,B71,B75)</f>
        <v>148240169</v>
      </c>
      <c r="C9" s="86">
        <f t="shared" si="0"/>
        <v>49719046.230000004</v>
      </c>
      <c r="D9" s="86">
        <f>+B9+C9</f>
        <v>197959215.23000002</v>
      </c>
      <c r="E9" s="86">
        <f t="shared" si="0"/>
        <v>86007125.659999996</v>
      </c>
      <c r="F9" s="86">
        <f t="shared" si="0"/>
        <v>82889630.949999988</v>
      </c>
      <c r="G9" s="86">
        <f t="shared" si="0"/>
        <v>111952089.56999999</v>
      </c>
    </row>
    <row r="10" spans="1:7" x14ac:dyDescent="0.25">
      <c r="A10" s="87" t="s">
        <v>311</v>
      </c>
      <c r="B10" s="86">
        <f t="shared" ref="B10:G10" si="1">SUM(B11:B17)</f>
        <v>61974412</v>
      </c>
      <c r="C10" s="86">
        <f t="shared" ref="C10" si="2">SUM(C11:C17)</f>
        <v>413600.00000000012</v>
      </c>
      <c r="D10" s="86">
        <f>+B10+C10</f>
        <v>62388012</v>
      </c>
      <c r="E10" s="86">
        <f t="shared" ref="E10:F10" si="3">SUM(E11:E17)</f>
        <v>28672525.859999999</v>
      </c>
      <c r="F10" s="86">
        <f t="shared" si="3"/>
        <v>28672525.859999999</v>
      </c>
      <c r="G10" s="86">
        <f t="shared" si="1"/>
        <v>33715486.140000001</v>
      </c>
    </row>
    <row r="11" spans="1:7" x14ac:dyDescent="0.25">
      <c r="A11" s="88" t="s">
        <v>312</v>
      </c>
      <c r="B11" s="77">
        <v>22101962</v>
      </c>
      <c r="C11" s="77">
        <v>-94593</v>
      </c>
      <c r="D11" s="77">
        <f>+B11+C11</f>
        <v>22007369</v>
      </c>
      <c r="E11" s="77">
        <v>10074463.939999999</v>
      </c>
      <c r="F11" s="77">
        <v>10074463.939999999</v>
      </c>
      <c r="G11" s="77">
        <f>D11-E11</f>
        <v>11932905.060000001</v>
      </c>
    </row>
    <row r="12" spans="1:7" x14ac:dyDescent="0.25">
      <c r="A12" s="88" t="s">
        <v>313</v>
      </c>
      <c r="B12" s="77">
        <v>11847453</v>
      </c>
      <c r="C12" s="77">
        <v>438193</v>
      </c>
      <c r="D12" s="77">
        <f t="shared" ref="D12:D75" si="4">+B12+C12</f>
        <v>12285646</v>
      </c>
      <c r="E12" s="77">
        <v>5356683.53</v>
      </c>
      <c r="F12" s="77">
        <v>5356683.53</v>
      </c>
      <c r="G12" s="77">
        <f t="shared" ref="G12:G17" si="5">D12-E12</f>
        <v>6928962.4699999997</v>
      </c>
    </row>
    <row r="13" spans="1:7" x14ac:dyDescent="0.25">
      <c r="A13" s="88" t="s">
        <v>314</v>
      </c>
      <c r="B13" s="77">
        <v>4862973</v>
      </c>
      <c r="C13" s="77">
        <v>266384.08</v>
      </c>
      <c r="D13" s="77">
        <f t="shared" si="4"/>
        <v>5129357.08</v>
      </c>
      <c r="E13" s="77">
        <v>2551587.0299999998</v>
      </c>
      <c r="F13" s="77">
        <v>2551587.0299999998</v>
      </c>
      <c r="G13" s="77">
        <f t="shared" si="5"/>
        <v>2577770.0500000003</v>
      </c>
    </row>
    <row r="14" spans="1:7" x14ac:dyDescent="0.25">
      <c r="A14" s="88" t="s">
        <v>315</v>
      </c>
      <c r="B14" s="77">
        <v>7012562</v>
      </c>
      <c r="C14" s="77">
        <v>-60295</v>
      </c>
      <c r="D14" s="77">
        <f t="shared" si="4"/>
        <v>6952267</v>
      </c>
      <c r="E14" s="77">
        <v>3362134.19</v>
      </c>
      <c r="F14" s="77">
        <v>3362134.19</v>
      </c>
      <c r="G14" s="77">
        <f t="shared" si="5"/>
        <v>3590132.81</v>
      </c>
    </row>
    <row r="15" spans="1:7" x14ac:dyDescent="0.25">
      <c r="A15" s="88" t="s">
        <v>316</v>
      </c>
      <c r="B15" s="77">
        <v>15819906</v>
      </c>
      <c r="C15" s="77">
        <v>24998.51</v>
      </c>
      <c r="D15" s="77">
        <f t="shared" si="4"/>
        <v>15844904.51</v>
      </c>
      <c r="E15" s="77">
        <v>7327657.1699999999</v>
      </c>
      <c r="F15" s="77">
        <v>7327657.1699999999</v>
      </c>
      <c r="G15" s="77">
        <f t="shared" si="5"/>
        <v>8517247.3399999999</v>
      </c>
    </row>
    <row r="16" spans="1:7" x14ac:dyDescent="0.25">
      <c r="A16" s="88" t="s">
        <v>317</v>
      </c>
      <c r="B16" s="77">
        <v>329556</v>
      </c>
      <c r="C16" s="77">
        <v>-161087.59</v>
      </c>
      <c r="D16" s="77">
        <f t="shared" si="4"/>
        <v>168468.41</v>
      </c>
      <c r="E16" s="77">
        <v>0</v>
      </c>
      <c r="F16" s="77">
        <v>0</v>
      </c>
      <c r="G16" s="77">
        <f t="shared" si="5"/>
        <v>168468.41</v>
      </c>
    </row>
    <row r="17" spans="1:7" x14ac:dyDescent="0.25">
      <c r="A17" s="88" t="s">
        <v>318</v>
      </c>
      <c r="B17" s="77">
        <v>0</v>
      </c>
      <c r="C17" s="77"/>
      <c r="D17" s="77">
        <f t="shared" si="4"/>
        <v>0</v>
      </c>
      <c r="E17" s="77"/>
      <c r="F17" s="77"/>
      <c r="G17" s="77">
        <f t="shared" si="5"/>
        <v>0</v>
      </c>
    </row>
    <row r="18" spans="1:7" x14ac:dyDescent="0.25">
      <c r="A18" s="87" t="s">
        <v>319</v>
      </c>
      <c r="B18" s="86">
        <f t="shared" ref="B18:G18" si="6">SUM(B19:B27)</f>
        <v>12670033</v>
      </c>
      <c r="C18" s="86">
        <f t="shared" ref="C18" si="7">SUM(C19:C27)</f>
        <v>14716121.860000001</v>
      </c>
      <c r="D18" s="86">
        <f t="shared" si="4"/>
        <v>27386154.859999999</v>
      </c>
      <c r="E18" s="86">
        <f t="shared" ref="E18:F18" si="8">SUM(E19:E27)</f>
        <v>11118391.460000001</v>
      </c>
      <c r="F18" s="86">
        <f t="shared" si="8"/>
        <v>9290077.7899999991</v>
      </c>
      <c r="G18" s="86">
        <f t="shared" si="6"/>
        <v>16267763.4</v>
      </c>
    </row>
    <row r="19" spans="1:7" x14ac:dyDescent="0.25">
      <c r="A19" s="88" t="s">
        <v>320</v>
      </c>
      <c r="B19" s="77">
        <v>1227689</v>
      </c>
      <c r="C19" s="77">
        <v>206416.18</v>
      </c>
      <c r="D19" s="77">
        <f t="shared" si="4"/>
        <v>1434105.18</v>
      </c>
      <c r="E19" s="77">
        <v>652464.4</v>
      </c>
      <c r="F19" s="77">
        <v>541458.31000000006</v>
      </c>
      <c r="G19" s="77">
        <f>D19-E19</f>
        <v>781640.77999999991</v>
      </c>
    </row>
    <row r="20" spans="1:7" x14ac:dyDescent="0.25">
      <c r="A20" s="88" t="s">
        <v>321</v>
      </c>
      <c r="B20" s="77">
        <v>238577</v>
      </c>
      <c r="C20" s="77">
        <v>75160.509999999995</v>
      </c>
      <c r="D20" s="77">
        <f t="shared" si="4"/>
        <v>313737.51</v>
      </c>
      <c r="E20" s="77">
        <v>44902</v>
      </c>
      <c r="F20" s="77">
        <v>39232.5</v>
      </c>
      <c r="G20" s="77">
        <f t="shared" ref="G20:G27" si="9">D20-E20</f>
        <v>268835.51</v>
      </c>
    </row>
    <row r="21" spans="1:7" x14ac:dyDescent="0.25">
      <c r="A21" s="88" t="s">
        <v>322</v>
      </c>
      <c r="B21" s="77">
        <v>0</v>
      </c>
      <c r="C21" s="77"/>
      <c r="D21" s="77">
        <f t="shared" si="4"/>
        <v>0</v>
      </c>
      <c r="E21" s="77"/>
      <c r="F21" s="77"/>
      <c r="G21" s="77">
        <f t="shared" si="9"/>
        <v>0</v>
      </c>
    </row>
    <row r="22" spans="1:7" x14ac:dyDescent="0.25">
      <c r="A22" s="88" t="s">
        <v>323</v>
      </c>
      <c r="B22" s="77">
        <v>1738399</v>
      </c>
      <c r="C22" s="77">
        <v>2736645.02</v>
      </c>
      <c r="D22" s="77">
        <f t="shared" si="4"/>
        <v>4475044.0199999996</v>
      </c>
      <c r="E22" s="77">
        <v>2395405.66</v>
      </c>
      <c r="F22" s="77">
        <v>1649761.15</v>
      </c>
      <c r="G22" s="77">
        <f t="shared" si="9"/>
        <v>2079638.3599999994</v>
      </c>
    </row>
    <row r="23" spans="1:7" x14ac:dyDescent="0.25">
      <c r="A23" s="88" t="s">
        <v>324</v>
      </c>
      <c r="B23" s="77">
        <v>3145014</v>
      </c>
      <c r="C23" s="77">
        <v>149093.56</v>
      </c>
      <c r="D23" s="77">
        <f t="shared" si="4"/>
        <v>3294107.56</v>
      </c>
      <c r="E23" s="77">
        <v>1275719.07</v>
      </c>
      <c r="F23" s="77">
        <v>1219635.47</v>
      </c>
      <c r="G23" s="77">
        <f t="shared" si="9"/>
        <v>2018388.49</v>
      </c>
    </row>
    <row r="24" spans="1:7" x14ac:dyDescent="0.25">
      <c r="A24" s="88" t="s">
        <v>325</v>
      </c>
      <c r="B24" s="77">
        <v>889567</v>
      </c>
      <c r="C24" s="77">
        <v>297526.46000000002</v>
      </c>
      <c r="D24" s="77">
        <f t="shared" si="4"/>
        <v>1187093.46</v>
      </c>
      <c r="E24" s="77">
        <v>228073.16</v>
      </c>
      <c r="F24" s="77">
        <v>206744.84</v>
      </c>
      <c r="G24" s="77">
        <f t="shared" si="9"/>
        <v>959020.29999999993</v>
      </c>
    </row>
    <row r="25" spans="1:7" x14ac:dyDescent="0.25">
      <c r="A25" s="88" t="s">
        <v>326</v>
      </c>
      <c r="B25" s="77">
        <v>4363491</v>
      </c>
      <c r="C25" s="77">
        <v>11136939.32</v>
      </c>
      <c r="D25" s="77">
        <f t="shared" si="4"/>
        <v>15500430.32</v>
      </c>
      <c r="E25" s="77">
        <v>5986377.7000000002</v>
      </c>
      <c r="F25" s="77">
        <v>5340889.38</v>
      </c>
      <c r="G25" s="77">
        <f t="shared" si="9"/>
        <v>9514052.620000001</v>
      </c>
    </row>
    <row r="26" spans="1:7" x14ac:dyDescent="0.25">
      <c r="A26" s="88" t="s">
        <v>327</v>
      </c>
      <c r="B26" s="77">
        <v>0</v>
      </c>
      <c r="C26" s="77"/>
      <c r="D26" s="77">
        <f t="shared" si="4"/>
        <v>0</v>
      </c>
      <c r="E26" s="77"/>
      <c r="F26" s="77"/>
      <c r="G26" s="77">
        <f t="shared" si="9"/>
        <v>0</v>
      </c>
    </row>
    <row r="27" spans="1:7" x14ac:dyDescent="0.25">
      <c r="A27" s="88" t="s">
        <v>328</v>
      </c>
      <c r="B27" s="77">
        <v>1067296</v>
      </c>
      <c r="C27" s="77">
        <v>114340.81</v>
      </c>
      <c r="D27" s="77">
        <f t="shared" si="4"/>
        <v>1181636.81</v>
      </c>
      <c r="E27" s="77">
        <v>535449.47</v>
      </c>
      <c r="F27" s="77">
        <v>292356.14</v>
      </c>
      <c r="G27" s="77">
        <f t="shared" si="9"/>
        <v>646187.34000000008</v>
      </c>
    </row>
    <row r="28" spans="1:7" x14ac:dyDescent="0.25">
      <c r="A28" s="87" t="s">
        <v>329</v>
      </c>
      <c r="B28" s="86">
        <f t="shared" ref="B28:G28" si="10">SUM(B29:B37)</f>
        <v>49063616</v>
      </c>
      <c r="C28" s="86">
        <f t="shared" ref="C28" si="11">SUM(C29:C37)</f>
        <v>15849589.089999998</v>
      </c>
      <c r="D28" s="86">
        <f t="shared" si="4"/>
        <v>64913205.089999996</v>
      </c>
      <c r="E28" s="86">
        <f t="shared" ref="E28:F28" si="12">SUM(E29:E37)</f>
        <v>21124255.82</v>
      </c>
      <c r="F28" s="86">
        <f t="shared" si="12"/>
        <v>19983688.23</v>
      </c>
      <c r="G28" s="86">
        <f t="shared" si="10"/>
        <v>43788949.270000003</v>
      </c>
    </row>
    <row r="29" spans="1:7" x14ac:dyDescent="0.25">
      <c r="A29" s="88" t="s">
        <v>330</v>
      </c>
      <c r="B29" s="77">
        <v>10381997</v>
      </c>
      <c r="C29" s="77">
        <v>-560176.81000000006</v>
      </c>
      <c r="D29" s="77">
        <f t="shared" si="4"/>
        <v>9821820.1899999995</v>
      </c>
      <c r="E29" s="77">
        <v>4402563.62</v>
      </c>
      <c r="F29" s="77">
        <v>4328576.68</v>
      </c>
      <c r="G29" s="77">
        <f>D29-E29</f>
        <v>5419256.5699999994</v>
      </c>
    </row>
    <row r="30" spans="1:7" x14ac:dyDescent="0.25">
      <c r="A30" s="88" t="s">
        <v>331</v>
      </c>
      <c r="B30" s="77">
        <v>5343906</v>
      </c>
      <c r="C30" s="77">
        <v>1906972.47</v>
      </c>
      <c r="D30" s="77">
        <f t="shared" si="4"/>
        <v>7250878.4699999997</v>
      </c>
      <c r="E30" s="77">
        <v>2151773.67</v>
      </c>
      <c r="F30" s="77">
        <v>1816574.27</v>
      </c>
      <c r="G30" s="77">
        <f t="shared" ref="G30:G37" si="13">D30-E30</f>
        <v>5099104.8</v>
      </c>
    </row>
    <row r="31" spans="1:7" x14ac:dyDescent="0.25">
      <c r="A31" s="88" t="s">
        <v>332</v>
      </c>
      <c r="B31" s="77">
        <v>11765800</v>
      </c>
      <c r="C31" s="77">
        <v>5392946.9500000002</v>
      </c>
      <c r="D31" s="77">
        <f t="shared" si="4"/>
        <v>17158746.949999999</v>
      </c>
      <c r="E31" s="77">
        <v>6149128.4800000004</v>
      </c>
      <c r="F31" s="77">
        <v>6011408.1600000001</v>
      </c>
      <c r="G31" s="77">
        <f t="shared" si="13"/>
        <v>11009618.469999999</v>
      </c>
    </row>
    <row r="32" spans="1:7" x14ac:dyDescent="0.25">
      <c r="A32" s="88" t="s">
        <v>333</v>
      </c>
      <c r="B32" s="77">
        <v>798430</v>
      </c>
      <c r="C32" s="77">
        <v>175821.21</v>
      </c>
      <c r="D32" s="77">
        <f t="shared" si="4"/>
        <v>974251.21</v>
      </c>
      <c r="E32" s="77">
        <v>296698.45</v>
      </c>
      <c r="F32" s="77">
        <v>269242.52</v>
      </c>
      <c r="G32" s="77">
        <f t="shared" si="13"/>
        <v>677552.76</v>
      </c>
    </row>
    <row r="33" spans="1:7" ht="14.45" customHeight="1" x14ac:dyDescent="0.25">
      <c r="A33" s="88" t="s">
        <v>334</v>
      </c>
      <c r="B33" s="77">
        <v>4708573</v>
      </c>
      <c r="C33" s="77">
        <v>24761.75</v>
      </c>
      <c r="D33" s="77">
        <f t="shared" si="4"/>
        <v>4733334.75</v>
      </c>
      <c r="E33" s="77">
        <v>2247843.96</v>
      </c>
      <c r="F33" s="77">
        <v>2039461.56</v>
      </c>
      <c r="G33" s="77">
        <f t="shared" si="13"/>
        <v>2485490.79</v>
      </c>
    </row>
    <row r="34" spans="1:7" ht="14.45" customHeight="1" x14ac:dyDescent="0.25">
      <c r="A34" s="88" t="s">
        <v>335</v>
      </c>
      <c r="B34" s="77">
        <v>4323946</v>
      </c>
      <c r="C34" s="77">
        <v>1366083.8</v>
      </c>
      <c r="D34" s="77">
        <f t="shared" si="4"/>
        <v>5690029.7999999998</v>
      </c>
      <c r="E34" s="77">
        <v>710795.68</v>
      </c>
      <c r="F34" s="77">
        <v>498651.38</v>
      </c>
      <c r="G34" s="77">
        <f t="shared" si="13"/>
        <v>4979234.12</v>
      </c>
    </row>
    <row r="35" spans="1:7" ht="14.45" customHeight="1" x14ac:dyDescent="0.25">
      <c r="A35" s="88" t="s">
        <v>336</v>
      </c>
      <c r="B35" s="77">
        <v>5318868</v>
      </c>
      <c r="C35" s="77">
        <v>5421211.2599999998</v>
      </c>
      <c r="D35" s="77">
        <f t="shared" si="4"/>
        <v>10740079.26</v>
      </c>
      <c r="E35" s="77">
        <v>1480116.69</v>
      </c>
      <c r="F35" s="77">
        <v>1474611.21</v>
      </c>
      <c r="G35" s="77">
        <f t="shared" si="13"/>
        <v>9259962.5700000003</v>
      </c>
    </row>
    <row r="36" spans="1:7" ht="14.45" customHeight="1" x14ac:dyDescent="0.25">
      <c r="A36" s="88" t="s">
        <v>337</v>
      </c>
      <c r="B36" s="77">
        <v>4929592</v>
      </c>
      <c r="C36" s="77">
        <v>534949.1</v>
      </c>
      <c r="D36" s="77">
        <f t="shared" si="4"/>
        <v>5464541.0999999996</v>
      </c>
      <c r="E36" s="77">
        <v>1541125.68</v>
      </c>
      <c r="F36" s="77">
        <v>1400952.86</v>
      </c>
      <c r="G36" s="77">
        <f t="shared" si="13"/>
        <v>3923415.42</v>
      </c>
    </row>
    <row r="37" spans="1:7" ht="14.45" customHeight="1" x14ac:dyDescent="0.25">
      <c r="A37" s="88" t="s">
        <v>338</v>
      </c>
      <c r="B37" s="77">
        <v>1492504</v>
      </c>
      <c r="C37" s="77">
        <v>1587019.36</v>
      </c>
      <c r="D37" s="77">
        <f t="shared" si="4"/>
        <v>3079523.3600000003</v>
      </c>
      <c r="E37" s="77">
        <v>2144209.59</v>
      </c>
      <c r="F37" s="77">
        <v>2144209.59</v>
      </c>
      <c r="G37" s="77">
        <f t="shared" si="13"/>
        <v>935313.77000000048</v>
      </c>
    </row>
    <row r="38" spans="1:7" x14ac:dyDescent="0.25">
      <c r="A38" s="87" t="s">
        <v>339</v>
      </c>
      <c r="B38" s="86">
        <f t="shared" ref="B38:G38" si="14">SUM(B39:B47)</f>
        <v>23527408</v>
      </c>
      <c r="C38" s="86">
        <f t="shared" ref="C38" si="15">SUM(C39:C47)</f>
        <v>14436000</v>
      </c>
      <c r="D38" s="86">
        <f t="shared" si="4"/>
        <v>37963408</v>
      </c>
      <c r="E38" s="86">
        <f t="shared" ref="E38:F38" si="16">SUM(E39:E47)</f>
        <v>24435112.309999999</v>
      </c>
      <c r="F38" s="86">
        <f t="shared" si="16"/>
        <v>24353831.100000001</v>
      </c>
      <c r="G38" s="86">
        <f t="shared" si="14"/>
        <v>13528295.690000001</v>
      </c>
    </row>
    <row r="39" spans="1:7" x14ac:dyDescent="0.25">
      <c r="A39" s="88" t="s">
        <v>340</v>
      </c>
      <c r="B39" s="77">
        <v>0</v>
      </c>
      <c r="C39" s="77"/>
      <c r="D39" s="77">
        <f t="shared" si="4"/>
        <v>0</v>
      </c>
      <c r="E39" s="77"/>
      <c r="F39" s="77"/>
      <c r="G39" s="77">
        <f>D39-E39</f>
        <v>0</v>
      </c>
    </row>
    <row r="40" spans="1:7" x14ac:dyDescent="0.25">
      <c r="A40" s="88" t="s">
        <v>341</v>
      </c>
      <c r="B40" s="77">
        <v>0</v>
      </c>
      <c r="C40" s="77"/>
      <c r="D40" s="77">
        <f t="shared" si="4"/>
        <v>0</v>
      </c>
      <c r="E40" s="77"/>
      <c r="F40" s="77"/>
      <c r="G40" s="77">
        <f t="shared" ref="G40:G47" si="17">D40-E40</f>
        <v>0</v>
      </c>
    </row>
    <row r="41" spans="1:7" x14ac:dyDescent="0.25">
      <c r="A41" s="88" t="s">
        <v>342</v>
      </c>
      <c r="B41" s="77">
        <v>0</v>
      </c>
      <c r="C41" s="77"/>
      <c r="D41" s="77">
        <f t="shared" si="4"/>
        <v>0</v>
      </c>
      <c r="E41" s="77"/>
      <c r="F41" s="77"/>
      <c r="G41" s="77">
        <f t="shared" si="17"/>
        <v>0</v>
      </c>
    </row>
    <row r="42" spans="1:7" x14ac:dyDescent="0.25">
      <c r="A42" s="88" t="s">
        <v>343</v>
      </c>
      <c r="B42" s="77">
        <v>23527408</v>
      </c>
      <c r="C42" s="77">
        <v>14436000</v>
      </c>
      <c r="D42" s="77">
        <f t="shared" si="4"/>
        <v>37963408</v>
      </c>
      <c r="E42" s="77">
        <v>24435112.309999999</v>
      </c>
      <c r="F42" s="77">
        <v>24353831.100000001</v>
      </c>
      <c r="G42" s="77">
        <f t="shared" si="17"/>
        <v>13528295.690000001</v>
      </c>
    </row>
    <row r="43" spans="1:7" x14ac:dyDescent="0.25">
      <c r="A43" s="88" t="s">
        <v>344</v>
      </c>
      <c r="B43" s="77">
        <v>0</v>
      </c>
      <c r="C43" s="77"/>
      <c r="D43" s="77">
        <f t="shared" si="4"/>
        <v>0</v>
      </c>
      <c r="E43" s="77"/>
      <c r="F43" s="77"/>
      <c r="G43" s="77">
        <f t="shared" si="17"/>
        <v>0</v>
      </c>
    </row>
    <row r="44" spans="1:7" x14ac:dyDescent="0.25">
      <c r="A44" s="88" t="s">
        <v>345</v>
      </c>
      <c r="B44" s="77">
        <v>0</v>
      </c>
      <c r="C44" s="77"/>
      <c r="D44" s="77">
        <f t="shared" si="4"/>
        <v>0</v>
      </c>
      <c r="E44" s="77"/>
      <c r="F44" s="77"/>
      <c r="G44" s="77">
        <f t="shared" si="17"/>
        <v>0</v>
      </c>
    </row>
    <row r="45" spans="1:7" x14ac:dyDescent="0.25">
      <c r="A45" s="88" t="s">
        <v>346</v>
      </c>
      <c r="B45" s="77">
        <v>0</v>
      </c>
      <c r="C45" s="77"/>
      <c r="D45" s="77">
        <f t="shared" si="4"/>
        <v>0</v>
      </c>
      <c r="E45" s="77"/>
      <c r="F45" s="77"/>
      <c r="G45" s="77">
        <f t="shared" si="17"/>
        <v>0</v>
      </c>
    </row>
    <row r="46" spans="1:7" x14ac:dyDescent="0.25">
      <c r="A46" s="88" t="s">
        <v>347</v>
      </c>
      <c r="B46" s="77">
        <v>0</v>
      </c>
      <c r="C46" s="77"/>
      <c r="D46" s="77">
        <f t="shared" si="4"/>
        <v>0</v>
      </c>
      <c r="E46" s="77"/>
      <c r="F46" s="77"/>
      <c r="G46" s="77">
        <f t="shared" si="17"/>
        <v>0</v>
      </c>
    </row>
    <row r="47" spans="1:7" x14ac:dyDescent="0.25">
      <c r="A47" s="88" t="s">
        <v>348</v>
      </c>
      <c r="B47" s="77">
        <v>0</v>
      </c>
      <c r="C47" s="77"/>
      <c r="D47" s="77">
        <f t="shared" si="4"/>
        <v>0</v>
      </c>
      <c r="E47" s="77"/>
      <c r="F47" s="77"/>
      <c r="G47" s="77">
        <f t="shared" si="17"/>
        <v>0</v>
      </c>
    </row>
    <row r="48" spans="1:7" x14ac:dyDescent="0.25">
      <c r="A48" s="87" t="s">
        <v>349</v>
      </c>
      <c r="B48" s="86">
        <f t="shared" ref="B48:G48" si="18">SUM(B49:B57)</f>
        <v>1004700</v>
      </c>
      <c r="C48" s="86">
        <f t="shared" ref="C48" si="19">SUM(C49:C57)</f>
        <v>4303735.2799999993</v>
      </c>
      <c r="D48" s="86">
        <f t="shared" si="4"/>
        <v>5308435.2799999993</v>
      </c>
      <c r="E48" s="86">
        <f t="shared" ref="E48:F48" si="20">SUM(E49:E57)</f>
        <v>656840.21</v>
      </c>
      <c r="F48" s="86">
        <f t="shared" si="20"/>
        <v>589507.97</v>
      </c>
      <c r="G48" s="86">
        <f t="shared" si="18"/>
        <v>4651595.07</v>
      </c>
    </row>
    <row r="49" spans="1:7" x14ac:dyDescent="0.25">
      <c r="A49" s="88" t="s">
        <v>350</v>
      </c>
      <c r="B49" s="77">
        <v>450000</v>
      </c>
      <c r="C49" s="77">
        <v>458964.72</v>
      </c>
      <c r="D49" s="77">
        <f t="shared" si="4"/>
        <v>908964.72</v>
      </c>
      <c r="E49" s="77">
        <v>283883.69</v>
      </c>
      <c r="F49" s="77">
        <v>283883.69</v>
      </c>
      <c r="G49" s="77">
        <f>D49-E49</f>
        <v>625081.03</v>
      </c>
    </row>
    <row r="50" spans="1:7" x14ac:dyDescent="0.25">
      <c r="A50" s="88" t="s">
        <v>351</v>
      </c>
      <c r="B50" s="77">
        <v>254700</v>
      </c>
      <c r="C50" s="77">
        <v>442145</v>
      </c>
      <c r="D50" s="77">
        <f t="shared" si="4"/>
        <v>696845</v>
      </c>
      <c r="E50" s="77">
        <v>78344.990000000005</v>
      </c>
      <c r="F50" s="77">
        <v>66999</v>
      </c>
      <c r="G50" s="77">
        <f t="shared" ref="G50:G57" si="21">D50-E50</f>
        <v>618500.01</v>
      </c>
    </row>
    <row r="51" spans="1:7" x14ac:dyDescent="0.25">
      <c r="A51" s="88" t="s">
        <v>352</v>
      </c>
      <c r="B51" s="77">
        <v>150000</v>
      </c>
      <c r="C51" s="77">
        <v>-81000</v>
      </c>
      <c r="D51" s="77">
        <f t="shared" si="4"/>
        <v>69000</v>
      </c>
      <c r="E51" s="77">
        <v>44736.25</v>
      </c>
      <c r="F51" s="77"/>
      <c r="G51" s="77">
        <f t="shared" si="21"/>
        <v>24263.75</v>
      </c>
    </row>
    <row r="52" spans="1:7" x14ac:dyDescent="0.25">
      <c r="A52" s="88" t="s">
        <v>353</v>
      </c>
      <c r="B52" s="77">
        <v>0</v>
      </c>
      <c r="C52" s="77">
        <v>3000000</v>
      </c>
      <c r="D52" s="77">
        <f t="shared" si="4"/>
        <v>3000000</v>
      </c>
      <c r="E52" s="77"/>
      <c r="F52" s="77"/>
      <c r="G52" s="77">
        <f t="shared" si="21"/>
        <v>3000000</v>
      </c>
    </row>
    <row r="53" spans="1:7" x14ac:dyDescent="0.25">
      <c r="A53" s="88" t="s">
        <v>354</v>
      </c>
      <c r="B53" s="77">
        <v>0</v>
      </c>
      <c r="C53" s="77"/>
      <c r="D53" s="77">
        <f t="shared" si="4"/>
        <v>0</v>
      </c>
      <c r="E53" s="77"/>
      <c r="F53" s="77"/>
      <c r="G53" s="77">
        <f t="shared" si="21"/>
        <v>0</v>
      </c>
    </row>
    <row r="54" spans="1:7" x14ac:dyDescent="0.25">
      <c r="A54" s="88" t="s">
        <v>355</v>
      </c>
      <c r="B54" s="77">
        <v>150000</v>
      </c>
      <c r="C54" s="77">
        <v>475128.56</v>
      </c>
      <c r="D54" s="77">
        <f t="shared" si="4"/>
        <v>625128.56000000006</v>
      </c>
      <c r="E54" s="77">
        <v>241378.28</v>
      </c>
      <c r="F54" s="77">
        <v>230128.28</v>
      </c>
      <c r="G54" s="77">
        <f t="shared" si="21"/>
        <v>383750.28</v>
      </c>
    </row>
    <row r="55" spans="1:7" x14ac:dyDescent="0.25">
      <c r="A55" s="88" t="s">
        <v>356</v>
      </c>
      <c r="B55" s="77">
        <v>0</v>
      </c>
      <c r="C55" s="77"/>
      <c r="D55" s="77">
        <f t="shared" si="4"/>
        <v>0</v>
      </c>
      <c r="E55" s="77"/>
      <c r="F55" s="77"/>
      <c r="G55" s="77">
        <f t="shared" si="21"/>
        <v>0</v>
      </c>
    </row>
    <row r="56" spans="1:7" x14ac:dyDescent="0.25">
      <c r="A56" s="88" t="s">
        <v>357</v>
      </c>
      <c r="B56" s="77">
        <v>0</v>
      </c>
      <c r="C56" s="77"/>
      <c r="D56" s="77">
        <f t="shared" si="4"/>
        <v>0</v>
      </c>
      <c r="E56" s="77"/>
      <c r="F56" s="77"/>
      <c r="G56" s="77">
        <f t="shared" si="21"/>
        <v>0</v>
      </c>
    </row>
    <row r="57" spans="1:7" x14ac:dyDescent="0.25">
      <c r="A57" s="88" t="s">
        <v>358</v>
      </c>
      <c r="B57" s="77">
        <v>0</v>
      </c>
      <c r="C57" s="77">
        <v>8497</v>
      </c>
      <c r="D57" s="77">
        <f t="shared" si="4"/>
        <v>8497</v>
      </c>
      <c r="E57" s="77">
        <v>8497</v>
      </c>
      <c r="F57" s="77">
        <v>8497</v>
      </c>
      <c r="G57" s="77">
        <f t="shared" si="21"/>
        <v>0</v>
      </c>
    </row>
    <row r="58" spans="1:7" x14ac:dyDescent="0.25">
      <c r="A58" s="87" t="s">
        <v>359</v>
      </c>
      <c r="B58" s="86">
        <f t="shared" ref="B58:G58" si="22">SUM(B59:B61)</f>
        <v>0</v>
      </c>
      <c r="C58" s="86">
        <f t="shared" si="22"/>
        <v>0</v>
      </c>
      <c r="D58" s="86">
        <f t="shared" si="4"/>
        <v>0</v>
      </c>
      <c r="E58" s="86">
        <f t="shared" si="22"/>
        <v>0</v>
      </c>
      <c r="F58" s="86">
        <f t="shared" si="22"/>
        <v>0</v>
      </c>
      <c r="G58" s="86">
        <f t="shared" si="22"/>
        <v>0</v>
      </c>
    </row>
    <row r="59" spans="1:7" x14ac:dyDescent="0.25">
      <c r="A59" s="88" t="s">
        <v>360</v>
      </c>
      <c r="B59" s="77">
        <v>0</v>
      </c>
      <c r="C59" s="77">
        <v>0</v>
      </c>
      <c r="D59" s="77">
        <f t="shared" si="4"/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361</v>
      </c>
      <c r="B60" s="77">
        <v>0</v>
      </c>
      <c r="C60" s="77">
        <v>0</v>
      </c>
      <c r="D60" s="77">
        <f t="shared" si="4"/>
        <v>0</v>
      </c>
      <c r="E60" s="77">
        <v>0</v>
      </c>
      <c r="F60" s="77">
        <v>0</v>
      </c>
      <c r="G60" s="77">
        <f t="shared" ref="G60:G61" si="23">D60-E60</f>
        <v>0</v>
      </c>
    </row>
    <row r="61" spans="1:7" x14ac:dyDescent="0.25">
      <c r="A61" s="88" t="s">
        <v>362</v>
      </c>
      <c r="B61" s="77">
        <v>0</v>
      </c>
      <c r="C61" s="77">
        <v>0</v>
      </c>
      <c r="D61" s="77">
        <f t="shared" si="4"/>
        <v>0</v>
      </c>
      <c r="E61" s="77">
        <v>0</v>
      </c>
      <c r="F61" s="77">
        <v>0</v>
      </c>
      <c r="G61" s="77">
        <f t="shared" si="23"/>
        <v>0</v>
      </c>
    </row>
    <row r="62" spans="1:7" x14ac:dyDescent="0.25">
      <c r="A62" s="87" t="s">
        <v>363</v>
      </c>
      <c r="B62" s="86">
        <f t="shared" ref="B62:G62" si="24">SUM(B63:B67,B69:B70)</f>
        <v>0</v>
      </c>
      <c r="C62" s="86">
        <f t="shared" si="24"/>
        <v>0</v>
      </c>
      <c r="D62" s="86">
        <f t="shared" si="4"/>
        <v>0</v>
      </c>
      <c r="E62" s="86">
        <f t="shared" si="24"/>
        <v>0</v>
      </c>
      <c r="F62" s="86">
        <f t="shared" si="24"/>
        <v>0</v>
      </c>
      <c r="G62" s="86">
        <f t="shared" si="24"/>
        <v>0</v>
      </c>
    </row>
    <row r="63" spans="1:7" x14ac:dyDescent="0.25">
      <c r="A63" s="88" t="s">
        <v>364</v>
      </c>
      <c r="B63" s="77">
        <v>0</v>
      </c>
      <c r="C63" s="77">
        <v>0</v>
      </c>
      <c r="D63" s="77">
        <f t="shared" si="4"/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365</v>
      </c>
      <c r="B64" s="77">
        <v>0</v>
      </c>
      <c r="C64" s="77">
        <v>0</v>
      </c>
      <c r="D64" s="77">
        <f t="shared" si="4"/>
        <v>0</v>
      </c>
      <c r="E64" s="77">
        <v>0</v>
      </c>
      <c r="F64" s="77">
        <v>0</v>
      </c>
      <c r="G64" s="77">
        <f t="shared" ref="G64:G70" si="25">D64-E64</f>
        <v>0</v>
      </c>
    </row>
    <row r="65" spans="1:7" x14ac:dyDescent="0.25">
      <c r="A65" s="88" t="s">
        <v>366</v>
      </c>
      <c r="B65" s="77">
        <v>0</v>
      </c>
      <c r="C65" s="77">
        <v>0</v>
      </c>
      <c r="D65" s="77">
        <f t="shared" si="4"/>
        <v>0</v>
      </c>
      <c r="E65" s="77">
        <v>0</v>
      </c>
      <c r="F65" s="77">
        <v>0</v>
      </c>
      <c r="G65" s="77">
        <f t="shared" si="25"/>
        <v>0</v>
      </c>
    </row>
    <row r="66" spans="1:7" x14ac:dyDescent="0.25">
      <c r="A66" s="88" t="s">
        <v>367</v>
      </c>
      <c r="B66" s="77">
        <v>0</v>
      </c>
      <c r="C66" s="77">
        <v>0</v>
      </c>
      <c r="D66" s="77">
        <f t="shared" si="4"/>
        <v>0</v>
      </c>
      <c r="E66" s="77">
        <v>0</v>
      </c>
      <c r="F66" s="77">
        <v>0</v>
      </c>
      <c r="G66" s="77">
        <f t="shared" si="25"/>
        <v>0</v>
      </c>
    </row>
    <row r="67" spans="1:7" x14ac:dyDescent="0.25">
      <c r="A67" s="88" t="s">
        <v>368</v>
      </c>
      <c r="B67" s="77">
        <v>0</v>
      </c>
      <c r="C67" s="77">
        <v>0</v>
      </c>
      <c r="D67" s="77">
        <f t="shared" si="4"/>
        <v>0</v>
      </c>
      <c r="E67" s="77">
        <v>0</v>
      </c>
      <c r="F67" s="77">
        <v>0</v>
      </c>
      <c r="G67" s="77">
        <f t="shared" si="25"/>
        <v>0</v>
      </c>
    </row>
    <row r="68" spans="1:7" x14ac:dyDescent="0.25">
      <c r="A68" s="88" t="s">
        <v>369</v>
      </c>
      <c r="B68" s="77">
        <v>0</v>
      </c>
      <c r="C68" s="77">
        <v>0</v>
      </c>
      <c r="D68" s="77">
        <f t="shared" si="4"/>
        <v>0</v>
      </c>
      <c r="E68" s="77">
        <v>0</v>
      </c>
      <c r="F68" s="77">
        <v>0</v>
      </c>
      <c r="G68" s="77">
        <f t="shared" si="25"/>
        <v>0</v>
      </c>
    </row>
    <row r="69" spans="1:7" x14ac:dyDescent="0.25">
      <c r="A69" s="88" t="s">
        <v>370</v>
      </c>
      <c r="B69" s="77">
        <v>0</v>
      </c>
      <c r="C69" s="77">
        <v>0</v>
      </c>
      <c r="D69" s="77">
        <f t="shared" si="4"/>
        <v>0</v>
      </c>
      <c r="E69" s="77">
        <v>0</v>
      </c>
      <c r="F69" s="77">
        <v>0</v>
      </c>
      <c r="G69" s="77">
        <f t="shared" si="25"/>
        <v>0</v>
      </c>
    </row>
    <row r="70" spans="1:7" x14ac:dyDescent="0.25">
      <c r="A70" s="88" t="s">
        <v>371</v>
      </c>
      <c r="B70" s="77">
        <v>0</v>
      </c>
      <c r="C70" s="77">
        <v>0</v>
      </c>
      <c r="D70" s="77">
        <f t="shared" si="4"/>
        <v>0</v>
      </c>
      <c r="E70" s="77">
        <v>0</v>
      </c>
      <c r="F70" s="77">
        <v>0</v>
      </c>
      <c r="G70" s="77">
        <f t="shared" si="25"/>
        <v>0</v>
      </c>
    </row>
    <row r="71" spans="1:7" x14ac:dyDescent="0.25">
      <c r="A71" s="87" t="s">
        <v>372</v>
      </c>
      <c r="B71" s="86">
        <f t="shared" ref="B71:G71" si="26">SUM(B72:B74)</f>
        <v>0</v>
      </c>
      <c r="C71" s="86">
        <f t="shared" si="26"/>
        <v>0</v>
      </c>
      <c r="D71" s="86">
        <f t="shared" si="4"/>
        <v>0</v>
      </c>
      <c r="E71" s="86">
        <f t="shared" si="26"/>
        <v>0</v>
      </c>
      <c r="F71" s="86">
        <f t="shared" si="26"/>
        <v>0</v>
      </c>
      <c r="G71" s="86">
        <f t="shared" si="26"/>
        <v>0</v>
      </c>
    </row>
    <row r="72" spans="1:7" x14ac:dyDescent="0.25">
      <c r="A72" s="88" t="s">
        <v>373</v>
      </c>
      <c r="B72" s="77">
        <v>0</v>
      </c>
      <c r="C72" s="77">
        <v>0</v>
      </c>
      <c r="D72" s="77">
        <f t="shared" si="4"/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374</v>
      </c>
      <c r="B73" s="77">
        <v>0</v>
      </c>
      <c r="C73" s="77">
        <v>0</v>
      </c>
      <c r="D73" s="77">
        <f t="shared" si="4"/>
        <v>0</v>
      </c>
      <c r="E73" s="77">
        <v>0</v>
      </c>
      <c r="F73" s="77">
        <v>0</v>
      </c>
      <c r="G73" s="77">
        <f t="shared" ref="G73:G74" si="27">D73-E73</f>
        <v>0</v>
      </c>
    </row>
    <row r="74" spans="1:7" x14ac:dyDescent="0.25">
      <c r="A74" s="88" t="s">
        <v>375</v>
      </c>
      <c r="B74" s="77">
        <v>0</v>
      </c>
      <c r="C74" s="77">
        <v>0</v>
      </c>
      <c r="D74" s="77">
        <f t="shared" si="4"/>
        <v>0</v>
      </c>
      <c r="E74" s="77">
        <v>0</v>
      </c>
      <c r="F74" s="77">
        <v>0</v>
      </c>
      <c r="G74" s="77">
        <f t="shared" si="27"/>
        <v>0</v>
      </c>
    </row>
    <row r="75" spans="1:7" x14ac:dyDescent="0.25">
      <c r="A75" s="87" t="s">
        <v>376</v>
      </c>
      <c r="B75" s="86">
        <f t="shared" ref="B75:G75" si="28">SUM(B76:B82)</f>
        <v>0</v>
      </c>
      <c r="C75" s="86">
        <f t="shared" si="28"/>
        <v>0</v>
      </c>
      <c r="D75" s="86">
        <f t="shared" si="4"/>
        <v>0</v>
      </c>
      <c r="E75" s="86">
        <f t="shared" si="28"/>
        <v>0</v>
      </c>
      <c r="F75" s="86">
        <f t="shared" si="28"/>
        <v>0</v>
      </c>
      <c r="G75" s="86">
        <f t="shared" si="28"/>
        <v>0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f t="shared" ref="D76:D82" si="29">+B76+C76</f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f t="shared" si="29"/>
        <v>0</v>
      </c>
      <c r="E77" s="77">
        <v>0</v>
      </c>
      <c r="F77" s="77">
        <v>0</v>
      </c>
      <c r="G77" s="77">
        <f t="shared" ref="G77:G82" si="30">D77-E77</f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f t="shared" si="29"/>
        <v>0</v>
      </c>
      <c r="E78" s="77">
        <v>0</v>
      </c>
      <c r="F78" s="77">
        <v>0</v>
      </c>
      <c r="G78" s="77">
        <f t="shared" si="30"/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f t="shared" si="29"/>
        <v>0</v>
      </c>
      <c r="E79" s="77">
        <v>0</v>
      </c>
      <c r="F79" s="77">
        <v>0</v>
      </c>
      <c r="G79" s="77">
        <f t="shared" si="30"/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f t="shared" si="29"/>
        <v>0</v>
      </c>
      <c r="E80" s="77">
        <v>0</v>
      </c>
      <c r="F80" s="77">
        <v>0</v>
      </c>
      <c r="G80" s="77">
        <f t="shared" si="30"/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f t="shared" si="29"/>
        <v>0</v>
      </c>
      <c r="E81" s="77">
        <v>0</v>
      </c>
      <c r="F81" s="77">
        <v>0</v>
      </c>
      <c r="G81" s="77">
        <f t="shared" si="30"/>
        <v>0</v>
      </c>
    </row>
    <row r="82" spans="1:7" x14ac:dyDescent="0.25">
      <c r="A82" s="88" t="s">
        <v>383</v>
      </c>
      <c r="B82" s="77">
        <v>0</v>
      </c>
      <c r="C82" s="77">
        <v>0</v>
      </c>
      <c r="D82" s="77">
        <f t="shared" si="29"/>
        <v>0</v>
      </c>
      <c r="E82" s="77">
        <v>0</v>
      </c>
      <c r="F82" s="77">
        <v>0</v>
      </c>
      <c r="G82" s="77">
        <f t="shared" si="30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f t="shared" ref="B84:G84" si="31">SUM(B85,B93,B103,B113,B123,B133,B137,B146,B150)</f>
        <v>0</v>
      </c>
      <c r="C84" s="86">
        <f t="shared" si="31"/>
        <v>0</v>
      </c>
      <c r="D84" s="86">
        <f t="shared" si="31"/>
        <v>0</v>
      </c>
      <c r="E84" s="86">
        <f t="shared" si="31"/>
        <v>0</v>
      </c>
      <c r="F84" s="86">
        <f t="shared" si="31"/>
        <v>0</v>
      </c>
      <c r="G84" s="86">
        <f t="shared" si="31"/>
        <v>0</v>
      </c>
    </row>
    <row r="85" spans="1:7" x14ac:dyDescent="0.25">
      <c r="A85" s="87" t="s">
        <v>311</v>
      </c>
      <c r="B85" s="86">
        <f t="shared" ref="B85:G85" si="32">SUM(B86:B92)</f>
        <v>0</v>
      </c>
      <c r="C85" s="86">
        <f t="shared" si="32"/>
        <v>0</v>
      </c>
      <c r="D85" s="86">
        <f t="shared" si="32"/>
        <v>0</v>
      </c>
      <c r="E85" s="86">
        <f t="shared" si="32"/>
        <v>0</v>
      </c>
      <c r="F85" s="86">
        <f t="shared" si="32"/>
        <v>0</v>
      </c>
      <c r="G85" s="86">
        <f t="shared" si="32"/>
        <v>0</v>
      </c>
    </row>
    <row r="86" spans="1:7" x14ac:dyDescent="0.2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33">D87-E87</f>
        <v>0</v>
      </c>
    </row>
    <row r="88" spans="1:7" x14ac:dyDescent="0.2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33"/>
        <v>0</v>
      </c>
    </row>
    <row r="89" spans="1:7" x14ac:dyDescent="0.2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33"/>
        <v>0</v>
      </c>
    </row>
    <row r="90" spans="1:7" x14ac:dyDescent="0.2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33"/>
        <v>0</v>
      </c>
    </row>
    <row r="91" spans="1:7" x14ac:dyDescent="0.2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33"/>
        <v>0</v>
      </c>
    </row>
    <row r="92" spans="1:7" x14ac:dyDescent="0.2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33"/>
        <v>0</v>
      </c>
    </row>
    <row r="93" spans="1:7" x14ac:dyDescent="0.25">
      <c r="A93" s="87" t="s">
        <v>319</v>
      </c>
      <c r="B93" s="86">
        <f t="shared" ref="B93:G93" si="34">SUM(B94:B102)</f>
        <v>0</v>
      </c>
      <c r="C93" s="86">
        <f t="shared" si="34"/>
        <v>0</v>
      </c>
      <c r="D93" s="86">
        <f t="shared" si="34"/>
        <v>0</v>
      </c>
      <c r="E93" s="86">
        <f t="shared" si="34"/>
        <v>0</v>
      </c>
      <c r="F93" s="86">
        <f t="shared" si="34"/>
        <v>0</v>
      </c>
      <c r="G93" s="86">
        <f t="shared" si="34"/>
        <v>0</v>
      </c>
    </row>
    <row r="94" spans="1:7" x14ac:dyDescent="0.2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35">D95-E95</f>
        <v>0</v>
      </c>
    </row>
    <row r="96" spans="1:7" x14ac:dyDescent="0.2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35"/>
        <v>0</v>
      </c>
    </row>
    <row r="97" spans="1:7" x14ac:dyDescent="0.2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35"/>
        <v>0</v>
      </c>
    </row>
    <row r="98" spans="1:7" x14ac:dyDescent="0.2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35"/>
        <v>0</v>
      </c>
    </row>
    <row r="99" spans="1:7" x14ac:dyDescent="0.2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35"/>
        <v>0</v>
      </c>
    </row>
    <row r="100" spans="1:7" x14ac:dyDescent="0.2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35"/>
        <v>0</v>
      </c>
    </row>
    <row r="101" spans="1:7" x14ac:dyDescent="0.2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35"/>
        <v>0</v>
      </c>
    </row>
    <row r="102" spans="1:7" x14ac:dyDescent="0.2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35"/>
        <v>0</v>
      </c>
    </row>
    <row r="103" spans="1:7" x14ac:dyDescent="0.2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36">D105-E105</f>
        <v>0</v>
      </c>
    </row>
    <row r="106" spans="1:7" x14ac:dyDescent="0.2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36"/>
        <v>0</v>
      </c>
    </row>
    <row r="107" spans="1:7" x14ac:dyDescent="0.2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36"/>
        <v>0</v>
      </c>
    </row>
    <row r="108" spans="1:7" x14ac:dyDescent="0.2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36"/>
        <v>0</v>
      </c>
    </row>
    <row r="109" spans="1:7" x14ac:dyDescent="0.2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36"/>
        <v>0</v>
      </c>
    </row>
    <row r="110" spans="1:7" x14ac:dyDescent="0.2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36"/>
        <v>0</v>
      </c>
    </row>
    <row r="111" spans="1:7" x14ac:dyDescent="0.2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36"/>
        <v>0</v>
      </c>
    </row>
    <row r="112" spans="1:7" x14ac:dyDescent="0.2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36"/>
        <v>0</v>
      </c>
    </row>
    <row r="113" spans="1:7" x14ac:dyDescent="0.25">
      <c r="A113" s="87" t="s">
        <v>339</v>
      </c>
      <c r="B113" s="86">
        <f t="shared" ref="B113:G113" si="37">SUM(B114:B122)</f>
        <v>0</v>
      </c>
      <c r="C113" s="86">
        <f t="shared" si="37"/>
        <v>0</v>
      </c>
      <c r="D113" s="86">
        <f t="shared" si="37"/>
        <v>0</v>
      </c>
      <c r="E113" s="86">
        <f t="shared" si="37"/>
        <v>0</v>
      </c>
      <c r="F113" s="86">
        <f t="shared" si="37"/>
        <v>0</v>
      </c>
      <c r="G113" s="86">
        <f t="shared" si="37"/>
        <v>0</v>
      </c>
    </row>
    <row r="114" spans="1:7" x14ac:dyDescent="0.2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38">D115-E115</f>
        <v>0</v>
      </c>
    </row>
    <row r="116" spans="1:7" x14ac:dyDescent="0.2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38"/>
        <v>0</v>
      </c>
    </row>
    <row r="117" spans="1:7" x14ac:dyDescent="0.2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38"/>
        <v>0</v>
      </c>
    </row>
    <row r="118" spans="1:7" x14ac:dyDescent="0.2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38"/>
        <v>0</v>
      </c>
    </row>
    <row r="119" spans="1:7" x14ac:dyDescent="0.2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38"/>
        <v>0</v>
      </c>
    </row>
    <row r="120" spans="1:7" x14ac:dyDescent="0.2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38"/>
        <v>0</v>
      </c>
    </row>
    <row r="121" spans="1:7" x14ac:dyDescent="0.2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38"/>
        <v>0</v>
      </c>
    </row>
    <row r="122" spans="1:7" x14ac:dyDescent="0.2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38"/>
        <v>0</v>
      </c>
    </row>
    <row r="123" spans="1:7" x14ac:dyDescent="0.25">
      <c r="A123" s="87" t="s">
        <v>349</v>
      </c>
      <c r="B123" s="86">
        <f t="shared" ref="B123:G123" si="39">SUM(B124:B132)</f>
        <v>0</v>
      </c>
      <c r="C123" s="86">
        <f t="shared" si="39"/>
        <v>0</v>
      </c>
      <c r="D123" s="86">
        <f t="shared" si="39"/>
        <v>0</v>
      </c>
      <c r="E123" s="86">
        <f t="shared" si="39"/>
        <v>0</v>
      </c>
      <c r="F123" s="86">
        <f t="shared" si="39"/>
        <v>0</v>
      </c>
      <c r="G123" s="86">
        <f t="shared" si="39"/>
        <v>0</v>
      </c>
    </row>
    <row r="124" spans="1:7" x14ac:dyDescent="0.2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40">D125-E125</f>
        <v>0</v>
      </c>
    </row>
    <row r="126" spans="1:7" x14ac:dyDescent="0.2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40"/>
        <v>0</v>
      </c>
    </row>
    <row r="127" spans="1:7" x14ac:dyDescent="0.2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40"/>
        <v>0</v>
      </c>
    </row>
    <row r="128" spans="1:7" x14ac:dyDescent="0.2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40"/>
        <v>0</v>
      </c>
    </row>
    <row r="129" spans="1:7" x14ac:dyDescent="0.2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40"/>
        <v>0</v>
      </c>
    </row>
    <row r="130" spans="1:7" x14ac:dyDescent="0.2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40"/>
        <v>0</v>
      </c>
    </row>
    <row r="131" spans="1:7" x14ac:dyDescent="0.2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40"/>
        <v>0</v>
      </c>
    </row>
    <row r="132" spans="1:7" x14ac:dyDescent="0.2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40"/>
        <v>0</v>
      </c>
    </row>
    <row r="133" spans="1:7" x14ac:dyDescent="0.25">
      <c r="A133" s="87" t="s">
        <v>359</v>
      </c>
      <c r="B133" s="86">
        <f t="shared" ref="B133:G133" si="41">SUM(B134:B136)</f>
        <v>0</v>
      </c>
      <c r="C133" s="86">
        <f t="shared" si="41"/>
        <v>0</v>
      </c>
      <c r="D133" s="86">
        <f t="shared" si="41"/>
        <v>0</v>
      </c>
      <c r="E133" s="86">
        <f t="shared" si="41"/>
        <v>0</v>
      </c>
      <c r="F133" s="86">
        <f t="shared" si="41"/>
        <v>0</v>
      </c>
      <c r="G133" s="86">
        <f t="shared" si="41"/>
        <v>0</v>
      </c>
    </row>
    <row r="134" spans="1:7" x14ac:dyDescent="0.2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42">D135-E135</f>
        <v>0</v>
      </c>
    </row>
    <row r="136" spans="1:7" x14ac:dyDescent="0.2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42"/>
        <v>0</v>
      </c>
    </row>
    <row r="137" spans="1:7" x14ac:dyDescent="0.25">
      <c r="A137" s="87" t="s">
        <v>363</v>
      </c>
      <c r="B137" s="86">
        <f t="shared" ref="B137:G137" si="43">SUM(B138:B142,B144:B145)</f>
        <v>0</v>
      </c>
      <c r="C137" s="86">
        <f t="shared" si="43"/>
        <v>0</v>
      </c>
      <c r="D137" s="86">
        <f t="shared" si="43"/>
        <v>0</v>
      </c>
      <c r="E137" s="86">
        <f t="shared" si="43"/>
        <v>0</v>
      </c>
      <c r="F137" s="86">
        <f t="shared" si="43"/>
        <v>0</v>
      </c>
      <c r="G137" s="86">
        <f t="shared" si="43"/>
        <v>0</v>
      </c>
    </row>
    <row r="138" spans="1:7" x14ac:dyDescent="0.2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44">D139-E139</f>
        <v>0</v>
      </c>
    </row>
    <row r="140" spans="1:7" x14ac:dyDescent="0.2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44"/>
        <v>0</v>
      </c>
    </row>
    <row r="141" spans="1:7" x14ac:dyDescent="0.2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44"/>
        <v>0</v>
      </c>
    </row>
    <row r="142" spans="1:7" x14ac:dyDescent="0.2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44"/>
        <v>0</v>
      </c>
    </row>
    <row r="143" spans="1:7" x14ac:dyDescent="0.2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44"/>
        <v>0</v>
      </c>
    </row>
    <row r="144" spans="1:7" x14ac:dyDescent="0.2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44"/>
        <v>0</v>
      </c>
    </row>
    <row r="145" spans="1:7" x14ac:dyDescent="0.2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44"/>
        <v>0</v>
      </c>
    </row>
    <row r="146" spans="1:7" x14ac:dyDescent="0.25">
      <c r="A146" s="87" t="s">
        <v>372</v>
      </c>
      <c r="B146" s="86">
        <f t="shared" ref="B146:G146" si="45">SUM(B147:B149)</f>
        <v>0</v>
      </c>
      <c r="C146" s="86">
        <f t="shared" si="45"/>
        <v>0</v>
      </c>
      <c r="D146" s="86">
        <f t="shared" si="45"/>
        <v>0</v>
      </c>
      <c r="E146" s="86">
        <f t="shared" si="45"/>
        <v>0</v>
      </c>
      <c r="F146" s="86">
        <f t="shared" si="45"/>
        <v>0</v>
      </c>
      <c r="G146" s="86">
        <f t="shared" si="45"/>
        <v>0</v>
      </c>
    </row>
    <row r="147" spans="1:7" x14ac:dyDescent="0.2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46">D148-E148</f>
        <v>0</v>
      </c>
    </row>
    <row r="149" spans="1:7" x14ac:dyDescent="0.2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46"/>
        <v>0</v>
      </c>
    </row>
    <row r="150" spans="1:7" x14ac:dyDescent="0.25">
      <c r="A150" s="87" t="s">
        <v>376</v>
      </c>
      <c r="B150" s="86">
        <f t="shared" ref="B150:G150" si="47">SUM(B151:B157)</f>
        <v>0</v>
      </c>
      <c r="C150" s="86">
        <f t="shared" si="47"/>
        <v>0</v>
      </c>
      <c r="D150" s="86">
        <f t="shared" si="47"/>
        <v>0</v>
      </c>
      <c r="E150" s="86">
        <f t="shared" si="47"/>
        <v>0</v>
      </c>
      <c r="F150" s="86">
        <f t="shared" si="47"/>
        <v>0</v>
      </c>
      <c r="G150" s="86">
        <f t="shared" si="47"/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48">D152-E152</f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48"/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48"/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48"/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48"/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48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f t="shared" ref="B159:G159" si="49">B9+B84</f>
        <v>148240169</v>
      </c>
      <c r="C159" s="93">
        <f t="shared" si="49"/>
        <v>49719046.230000004</v>
      </c>
      <c r="D159" s="93">
        <f t="shared" si="49"/>
        <v>197959215.23000002</v>
      </c>
      <c r="E159" s="93">
        <f t="shared" si="49"/>
        <v>86007125.659999996</v>
      </c>
      <c r="F159" s="93">
        <f t="shared" si="49"/>
        <v>82889630.949999988</v>
      </c>
      <c r="G159" s="93">
        <f t="shared" si="49"/>
        <v>111952089.56999999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0866141732283472" right="0.70866141732283472" top="0.74803149606299213" bottom="0.74803149606299213" header="0.31496062992125984" footer="0.31496062992125984"/>
  <pageSetup scale="43" fitToHeight="2" orientation="portrait" horizontalDpi="1200" verticalDpi="1200" r:id="rId1"/>
  <ignoredErrors>
    <ignoredError sqref="B10 G27 G29:G37 B28 G39:G47 B38 B56:B57 B48 B59:C61 B58:C58 B63:C70 B62:C62 B83:F92 B94:F159 B93:C93 E93:F93 G11:G17 G19:G26 G49:G55 B9:C9 E9:G9 G10 G56:G57 E59:G61 E58:F58 E63:G70 E62:F62 B71:C82 E71:F82 D20:D27 D29:D37 D52:D57 D63:D69 D70 D72:D74 D76:D79 D80:D82 C10 E10:F10 B18 C18 E18:F18 C28 E28:F28 C38 E38:F38 C48 E48:F48" unlockedFormula="1"/>
    <ignoredError sqref="G18 G28 G38 G48 G58 G62 G71:G159 D9:D18 D38:D48 D58 D59:D62 D71 D75 D19 D28 D49:D51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  <pageSetUpPr fitToPage="1"/>
  </sheetPr>
  <dimension ref="A1:G52"/>
  <sheetViews>
    <sheetView showGridLines="0" zoomScaleNormal="100" workbookViewId="0">
      <selection sqref="A1:G1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6" t="s">
        <v>386</v>
      </c>
      <c r="B1" s="157"/>
      <c r="C1" s="157"/>
      <c r="D1" s="157"/>
      <c r="E1" s="157"/>
      <c r="F1" s="157"/>
      <c r="G1" s="158"/>
    </row>
    <row r="2" spans="1:7" ht="15" customHeight="1" x14ac:dyDescent="0.25">
      <c r="A2" s="114" t="str">
        <f>'Formato 1'!A2</f>
        <v>COMISION MUNICIPAL DE CULTURA FÍSICA Y DEPORTE DE LEON, GUANAJUATO, Gobierno del Estado de Guanajuato (a)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30 de Junio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1" t="s">
        <v>6</v>
      </c>
      <c r="B7" s="153" t="s">
        <v>304</v>
      </c>
      <c r="C7" s="153"/>
      <c r="D7" s="153"/>
      <c r="E7" s="153"/>
      <c r="F7" s="153"/>
      <c r="G7" s="155" t="s">
        <v>305</v>
      </c>
    </row>
    <row r="8" spans="1:7" ht="30" x14ac:dyDescent="0.25">
      <c r="A8" s="152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4"/>
    </row>
    <row r="9" spans="1:7" ht="15.75" customHeight="1" x14ac:dyDescent="0.25">
      <c r="A9" s="27" t="s">
        <v>388</v>
      </c>
      <c r="B9" s="31">
        <f>SUM(B10:B40)</f>
        <v>148240169</v>
      </c>
      <c r="C9" s="31">
        <f t="shared" ref="C9:G9" si="0">SUM(C10:C40)</f>
        <v>49719046.229999997</v>
      </c>
      <c r="D9" s="31">
        <f t="shared" si="0"/>
        <v>197959215.23000005</v>
      </c>
      <c r="E9" s="31">
        <f t="shared" si="0"/>
        <v>86007125.659999996</v>
      </c>
      <c r="F9" s="31">
        <f t="shared" si="0"/>
        <v>82889630.950000003</v>
      </c>
      <c r="G9" s="31">
        <f t="shared" si="0"/>
        <v>111952089.57000001</v>
      </c>
    </row>
    <row r="10" spans="1:7" x14ac:dyDescent="0.25">
      <c r="A10" s="62" t="s">
        <v>557</v>
      </c>
      <c r="B10" s="77">
        <v>26351036</v>
      </c>
      <c r="C10" s="77">
        <v>4771868.22</v>
      </c>
      <c r="D10" s="77">
        <f>+B10+C10</f>
        <v>31122904.219999999</v>
      </c>
      <c r="E10" s="77">
        <v>22292130.73</v>
      </c>
      <c r="F10" s="77">
        <v>22219461.359999999</v>
      </c>
      <c r="G10" s="77">
        <f>+D10-E10</f>
        <v>8830773.4899999984</v>
      </c>
    </row>
    <row r="11" spans="1:7" x14ac:dyDescent="0.25">
      <c r="A11" s="62" t="s">
        <v>558</v>
      </c>
      <c r="B11" s="77">
        <v>1254943</v>
      </c>
      <c r="C11" s="77">
        <v>-144227</v>
      </c>
      <c r="D11" s="77">
        <f t="shared" ref="D11:D40" si="1">+B11+C11</f>
        <v>1110716</v>
      </c>
      <c r="E11" s="77">
        <v>606255.55000000005</v>
      </c>
      <c r="F11" s="77">
        <v>600742.36</v>
      </c>
      <c r="G11" s="77">
        <f t="shared" ref="G11:G40" si="2">+D11-E11</f>
        <v>504460.44999999995</v>
      </c>
    </row>
    <row r="12" spans="1:7" x14ac:dyDescent="0.25">
      <c r="A12" s="62" t="s">
        <v>559</v>
      </c>
      <c r="B12" s="77">
        <v>42900</v>
      </c>
      <c r="C12" s="77"/>
      <c r="D12" s="77">
        <f t="shared" si="1"/>
        <v>42900</v>
      </c>
      <c r="E12" s="77">
        <v>4242.25</v>
      </c>
      <c r="F12" s="77">
        <v>4242.25</v>
      </c>
      <c r="G12" s="77">
        <f t="shared" si="2"/>
        <v>38657.75</v>
      </c>
    </row>
    <row r="13" spans="1:7" x14ac:dyDescent="0.25">
      <c r="A13" s="62" t="s">
        <v>560</v>
      </c>
      <c r="B13" s="77">
        <v>6111658</v>
      </c>
      <c r="C13" s="77">
        <v>157</v>
      </c>
      <c r="D13" s="77">
        <f t="shared" si="1"/>
        <v>6111815</v>
      </c>
      <c r="E13" s="77">
        <v>2463773.88</v>
      </c>
      <c r="F13" s="77">
        <v>2463733.88</v>
      </c>
      <c r="G13" s="77">
        <f t="shared" si="2"/>
        <v>3648041.12</v>
      </c>
    </row>
    <row r="14" spans="1:7" x14ac:dyDescent="0.25">
      <c r="A14" s="62" t="s">
        <v>561</v>
      </c>
      <c r="B14" s="77">
        <v>5800057</v>
      </c>
      <c r="C14" s="77">
        <v>432</v>
      </c>
      <c r="D14" s="77">
        <f t="shared" si="1"/>
        <v>5800489</v>
      </c>
      <c r="E14" s="77">
        <v>2901855.61</v>
      </c>
      <c r="F14" s="77">
        <v>2901855.61</v>
      </c>
      <c r="G14" s="77">
        <f t="shared" si="2"/>
        <v>2898633.39</v>
      </c>
    </row>
    <row r="15" spans="1:7" x14ac:dyDescent="0.25">
      <c r="A15" s="62" t="s">
        <v>562</v>
      </c>
      <c r="B15" s="77">
        <v>8651494</v>
      </c>
      <c r="C15" s="77">
        <v>1845543</v>
      </c>
      <c r="D15" s="77">
        <f t="shared" si="1"/>
        <v>10497037</v>
      </c>
      <c r="E15" s="77">
        <v>4934018.1900000004</v>
      </c>
      <c r="F15" s="77">
        <v>4795136.97</v>
      </c>
      <c r="G15" s="77">
        <f t="shared" si="2"/>
        <v>5563018.8099999996</v>
      </c>
    </row>
    <row r="16" spans="1:7" x14ac:dyDescent="0.25">
      <c r="A16" s="62" t="s">
        <v>563</v>
      </c>
      <c r="B16" s="77">
        <v>1876385</v>
      </c>
      <c r="C16" s="77">
        <v>-20195.599999999999</v>
      </c>
      <c r="D16" s="77">
        <f t="shared" si="1"/>
        <v>1856189.4</v>
      </c>
      <c r="E16" s="77">
        <v>914731.04</v>
      </c>
      <c r="F16" s="77">
        <v>863260.87</v>
      </c>
      <c r="G16" s="77">
        <f t="shared" si="2"/>
        <v>941458.35999999987</v>
      </c>
    </row>
    <row r="17" spans="1:7" x14ac:dyDescent="0.25">
      <c r="A17" s="62" t="s">
        <v>564</v>
      </c>
      <c r="B17" s="77">
        <v>49669</v>
      </c>
      <c r="C17" s="77"/>
      <c r="D17" s="77">
        <f t="shared" si="1"/>
        <v>49669</v>
      </c>
      <c r="E17" s="77">
        <v>14208.45</v>
      </c>
      <c r="F17" s="77">
        <v>14208.45</v>
      </c>
      <c r="G17" s="77">
        <f t="shared" si="2"/>
        <v>35460.550000000003</v>
      </c>
    </row>
    <row r="18" spans="1:7" x14ac:dyDescent="0.25">
      <c r="A18" s="62" t="s">
        <v>565</v>
      </c>
      <c r="B18" s="77">
        <v>8359453</v>
      </c>
      <c r="C18" s="77">
        <v>1503619.22</v>
      </c>
      <c r="D18" s="77">
        <f t="shared" si="1"/>
        <v>9863072.2200000007</v>
      </c>
      <c r="E18" s="77">
        <v>4418028.24</v>
      </c>
      <c r="F18" s="77">
        <v>4356261.17</v>
      </c>
      <c r="G18" s="77">
        <f t="shared" si="2"/>
        <v>5445043.9800000004</v>
      </c>
    </row>
    <row r="19" spans="1:7" x14ac:dyDescent="0.25">
      <c r="A19" s="62" t="s">
        <v>566</v>
      </c>
      <c r="B19" s="77">
        <v>1320686</v>
      </c>
      <c r="C19" s="77">
        <v>40501</v>
      </c>
      <c r="D19" s="77">
        <f t="shared" si="1"/>
        <v>1361187</v>
      </c>
      <c r="E19" s="77">
        <v>640958.66</v>
      </c>
      <c r="F19" s="77">
        <v>640448.1</v>
      </c>
      <c r="G19" s="77">
        <f t="shared" si="2"/>
        <v>720228.34</v>
      </c>
    </row>
    <row r="20" spans="1:7" x14ac:dyDescent="0.25">
      <c r="A20" s="62" t="s">
        <v>567</v>
      </c>
      <c r="B20" s="77">
        <v>3520124</v>
      </c>
      <c r="C20" s="77">
        <v>-544396.96</v>
      </c>
      <c r="D20" s="77">
        <f t="shared" si="1"/>
        <v>2975727.04</v>
      </c>
      <c r="E20" s="77">
        <v>1178879.3600000001</v>
      </c>
      <c r="F20" s="77">
        <v>1071952.57</v>
      </c>
      <c r="G20" s="77">
        <f t="shared" si="2"/>
        <v>1796847.68</v>
      </c>
    </row>
    <row r="21" spans="1:7" x14ac:dyDescent="0.25">
      <c r="A21" s="62" t="s">
        <v>568</v>
      </c>
      <c r="B21" s="77">
        <v>27679883</v>
      </c>
      <c r="C21" s="77">
        <v>14224941.84</v>
      </c>
      <c r="D21" s="77">
        <f t="shared" si="1"/>
        <v>41904824.840000004</v>
      </c>
      <c r="E21" s="77">
        <v>14942592.02</v>
      </c>
      <c r="F21" s="77">
        <v>14006219.189999999</v>
      </c>
      <c r="G21" s="77">
        <f t="shared" si="2"/>
        <v>26962232.820000004</v>
      </c>
    </row>
    <row r="22" spans="1:7" x14ac:dyDescent="0.25">
      <c r="A22" s="62" t="s">
        <v>569</v>
      </c>
      <c r="B22" s="77">
        <v>479629</v>
      </c>
      <c r="C22" s="77">
        <v>-69666</v>
      </c>
      <c r="D22" s="77">
        <f t="shared" si="1"/>
        <v>409963</v>
      </c>
      <c r="E22" s="77">
        <v>106593.11</v>
      </c>
      <c r="F22" s="77">
        <v>106593.11</v>
      </c>
      <c r="G22" s="77">
        <f t="shared" si="2"/>
        <v>303369.89</v>
      </c>
    </row>
    <row r="23" spans="1:7" x14ac:dyDescent="0.25">
      <c r="A23" s="62" t="s">
        <v>589</v>
      </c>
      <c r="B23" s="77"/>
      <c r="C23" s="77">
        <v>9071000</v>
      </c>
      <c r="D23" s="77">
        <f t="shared" si="1"/>
        <v>9071000</v>
      </c>
      <c r="E23" s="77">
        <v>18000.169999999998</v>
      </c>
      <c r="F23" s="77">
        <v>9996.17</v>
      </c>
      <c r="G23" s="77">
        <f t="shared" si="2"/>
        <v>9052999.8300000001</v>
      </c>
    </row>
    <row r="24" spans="1:7" x14ac:dyDescent="0.25">
      <c r="A24" s="62" t="s">
        <v>570</v>
      </c>
      <c r="B24" s="77">
        <v>2674945</v>
      </c>
      <c r="C24" s="77">
        <v>779213.61</v>
      </c>
      <c r="D24" s="77">
        <f t="shared" si="1"/>
        <v>3454158.61</v>
      </c>
      <c r="E24" s="77">
        <v>1115365.78</v>
      </c>
      <c r="F24" s="77">
        <v>1080605.78</v>
      </c>
      <c r="G24" s="77">
        <f t="shared" si="2"/>
        <v>2338792.83</v>
      </c>
    </row>
    <row r="25" spans="1:7" x14ac:dyDescent="0.25">
      <c r="A25" s="62" t="s">
        <v>571</v>
      </c>
      <c r="B25" s="77">
        <v>850296</v>
      </c>
      <c r="C25" s="77">
        <v>600000</v>
      </c>
      <c r="D25" s="77">
        <f t="shared" si="1"/>
        <v>1450296</v>
      </c>
      <c r="E25" s="77">
        <v>502545.38</v>
      </c>
      <c r="F25" s="77">
        <v>502545.38</v>
      </c>
      <c r="G25" s="77">
        <f t="shared" si="2"/>
        <v>947750.62</v>
      </c>
    </row>
    <row r="26" spans="1:7" x14ac:dyDescent="0.25">
      <c r="A26" s="62" t="s">
        <v>572</v>
      </c>
      <c r="B26" s="77">
        <v>1130862</v>
      </c>
      <c r="C26" s="77">
        <v>2095</v>
      </c>
      <c r="D26" s="77">
        <f t="shared" si="1"/>
        <v>1132957</v>
      </c>
      <c r="E26" s="77">
        <v>166170.29999999999</v>
      </c>
      <c r="F26" s="77">
        <v>166170.29999999999</v>
      </c>
      <c r="G26" s="77">
        <f t="shared" si="2"/>
        <v>966786.7</v>
      </c>
    </row>
    <row r="27" spans="1:7" x14ac:dyDescent="0.25">
      <c r="A27" s="62" t="s">
        <v>573</v>
      </c>
      <c r="B27" s="77">
        <v>10701669</v>
      </c>
      <c r="C27" s="77">
        <v>2778051.05</v>
      </c>
      <c r="D27" s="77">
        <f t="shared" si="1"/>
        <v>13479720.050000001</v>
      </c>
      <c r="E27" s="77">
        <v>5817177.4000000004</v>
      </c>
      <c r="F27" s="77">
        <v>5426960.6299999999</v>
      </c>
      <c r="G27" s="77">
        <f t="shared" si="2"/>
        <v>7662542.6500000004</v>
      </c>
    </row>
    <row r="28" spans="1:7" x14ac:dyDescent="0.25">
      <c r="A28" s="62" t="s">
        <v>574</v>
      </c>
      <c r="B28" s="77">
        <v>283498</v>
      </c>
      <c r="C28" s="77">
        <v>2526</v>
      </c>
      <c r="D28" s="77">
        <f t="shared" si="1"/>
        <v>286024</v>
      </c>
      <c r="E28" s="77">
        <v>113747.57</v>
      </c>
      <c r="F28" s="77">
        <v>113532.67</v>
      </c>
      <c r="G28" s="77">
        <f t="shared" si="2"/>
        <v>172276.43</v>
      </c>
    </row>
    <row r="29" spans="1:7" x14ac:dyDescent="0.25">
      <c r="A29" s="62" t="s">
        <v>575</v>
      </c>
      <c r="B29" s="77">
        <v>0</v>
      </c>
      <c r="C29" s="77">
        <v>4347407.09</v>
      </c>
      <c r="D29" s="77">
        <f t="shared" si="1"/>
        <v>4347407.09</v>
      </c>
      <c r="E29" s="77">
        <v>1480733.54</v>
      </c>
      <c r="F29" s="77">
        <v>1411519.75</v>
      </c>
      <c r="G29" s="77">
        <f t="shared" si="2"/>
        <v>2866673.55</v>
      </c>
    </row>
    <row r="30" spans="1:7" x14ac:dyDescent="0.25">
      <c r="A30" s="62" t="s">
        <v>576</v>
      </c>
      <c r="B30" s="77">
        <v>3853143</v>
      </c>
      <c r="C30" s="77">
        <v>7256966</v>
      </c>
      <c r="D30" s="77">
        <f t="shared" si="1"/>
        <v>11110109</v>
      </c>
      <c r="E30" s="77">
        <v>3996772.25</v>
      </c>
      <c r="F30" s="77">
        <v>3778933.91</v>
      </c>
      <c r="G30" s="77">
        <f t="shared" si="2"/>
        <v>7113336.75</v>
      </c>
    </row>
    <row r="31" spans="1:7" x14ac:dyDescent="0.25">
      <c r="A31" s="62" t="s">
        <v>577</v>
      </c>
      <c r="B31" s="77">
        <v>5370613</v>
      </c>
      <c r="C31" s="77">
        <v>237771.24</v>
      </c>
      <c r="D31" s="77">
        <f t="shared" si="1"/>
        <v>5608384.2400000002</v>
      </c>
      <c r="E31" s="77">
        <v>2303332.85</v>
      </c>
      <c r="F31" s="77">
        <v>2254392.67</v>
      </c>
      <c r="G31" s="77">
        <f t="shared" si="2"/>
        <v>3305051.39</v>
      </c>
    </row>
    <row r="32" spans="1:7" x14ac:dyDescent="0.25">
      <c r="A32" s="62" t="s">
        <v>578</v>
      </c>
      <c r="B32" s="77">
        <v>18760372</v>
      </c>
      <c r="C32" s="77">
        <v>-782421.03</v>
      </c>
      <c r="D32" s="77">
        <f t="shared" si="1"/>
        <v>17977950.969999999</v>
      </c>
      <c r="E32" s="77">
        <v>8450469.5199999996</v>
      </c>
      <c r="F32" s="77">
        <v>7588582.7699999996</v>
      </c>
      <c r="G32" s="77">
        <f t="shared" si="2"/>
        <v>9527481.4499999993</v>
      </c>
    </row>
    <row r="33" spans="1:7" x14ac:dyDescent="0.25">
      <c r="A33" s="62" t="s">
        <v>579</v>
      </c>
      <c r="B33" s="77">
        <v>3461690</v>
      </c>
      <c r="C33" s="77">
        <v>320213.8</v>
      </c>
      <c r="D33" s="77">
        <f t="shared" si="1"/>
        <v>3781903.8</v>
      </c>
      <c r="E33" s="77">
        <v>1862113.23</v>
      </c>
      <c r="F33" s="77">
        <v>1811795.98</v>
      </c>
      <c r="G33" s="77">
        <f t="shared" si="2"/>
        <v>1919790.5699999998</v>
      </c>
    </row>
    <row r="34" spans="1:7" x14ac:dyDescent="0.25">
      <c r="A34" s="62" t="s">
        <v>580</v>
      </c>
      <c r="B34" s="77">
        <v>1911250</v>
      </c>
      <c r="C34" s="77">
        <v>537714.16</v>
      </c>
      <c r="D34" s="77">
        <f t="shared" si="1"/>
        <v>2448964.16</v>
      </c>
      <c r="E34" s="77">
        <v>1353039.34</v>
      </c>
      <c r="F34" s="77">
        <v>1343549.82</v>
      </c>
      <c r="G34" s="77">
        <f t="shared" si="2"/>
        <v>1095924.82</v>
      </c>
    </row>
    <row r="35" spans="1:7" x14ac:dyDescent="0.25">
      <c r="A35" s="62" t="s">
        <v>581</v>
      </c>
      <c r="B35" s="77">
        <v>3026916</v>
      </c>
      <c r="C35" s="77">
        <v>22274.31</v>
      </c>
      <c r="D35" s="77">
        <f t="shared" si="1"/>
        <v>3049190.31</v>
      </c>
      <c r="E35" s="77">
        <v>1250533.1399999999</v>
      </c>
      <c r="F35" s="77">
        <v>1236819.18</v>
      </c>
      <c r="G35" s="77">
        <f t="shared" si="2"/>
        <v>1798657.1700000002</v>
      </c>
    </row>
    <row r="36" spans="1:7" x14ac:dyDescent="0.25">
      <c r="A36" s="62" t="s">
        <v>582</v>
      </c>
      <c r="B36" s="77">
        <v>2620993</v>
      </c>
      <c r="C36" s="77">
        <v>-98120.1</v>
      </c>
      <c r="D36" s="77">
        <f t="shared" si="1"/>
        <v>2522872.9</v>
      </c>
      <c r="E36" s="77">
        <v>964837.2</v>
      </c>
      <c r="F36" s="77">
        <v>956161.41</v>
      </c>
      <c r="G36" s="77">
        <f t="shared" si="2"/>
        <v>1558035.7</v>
      </c>
    </row>
    <row r="37" spans="1:7" x14ac:dyDescent="0.25">
      <c r="A37" s="62" t="s">
        <v>583</v>
      </c>
      <c r="B37" s="77">
        <v>1390284</v>
      </c>
      <c r="C37" s="77">
        <v>65503.92</v>
      </c>
      <c r="D37" s="77">
        <f t="shared" si="1"/>
        <v>1455787.92</v>
      </c>
      <c r="E37" s="77">
        <v>520558.96</v>
      </c>
      <c r="F37" s="77">
        <v>517103.5</v>
      </c>
      <c r="G37" s="77">
        <f t="shared" si="2"/>
        <v>935228.96</v>
      </c>
    </row>
    <row r="38" spans="1:7" x14ac:dyDescent="0.25">
      <c r="A38" s="62" t="s">
        <v>584</v>
      </c>
      <c r="B38" s="77">
        <v>705721</v>
      </c>
      <c r="C38" s="77">
        <v>-29725.54</v>
      </c>
      <c r="D38" s="77">
        <f t="shared" si="1"/>
        <v>675995.46</v>
      </c>
      <c r="E38" s="77">
        <v>254611.14</v>
      </c>
      <c r="F38" s="77">
        <v>254303.14</v>
      </c>
      <c r="G38" s="77">
        <f t="shared" si="2"/>
        <v>421384.31999999995</v>
      </c>
    </row>
    <row r="39" spans="1:7" x14ac:dyDescent="0.25">
      <c r="A39" s="62" t="s">
        <v>585</v>
      </c>
      <c r="B39" s="77">
        <v>0</v>
      </c>
      <c r="C39" s="77">
        <v>2000000</v>
      </c>
      <c r="D39" s="77">
        <f t="shared" si="1"/>
        <v>2000000</v>
      </c>
      <c r="E39" s="77">
        <v>263876.8</v>
      </c>
      <c r="F39" s="77">
        <v>237568</v>
      </c>
      <c r="G39" s="77">
        <f t="shared" si="2"/>
        <v>1736123.2</v>
      </c>
    </row>
    <row r="40" spans="1:7" x14ac:dyDescent="0.25">
      <c r="A40" s="143" t="s">
        <v>586</v>
      </c>
      <c r="B40" s="51">
        <v>0</v>
      </c>
      <c r="C40" s="51">
        <v>1000000</v>
      </c>
      <c r="D40" s="77">
        <f t="shared" si="1"/>
        <v>1000000</v>
      </c>
      <c r="E40" s="51">
        <v>154974</v>
      </c>
      <c r="F40" s="51">
        <v>154974</v>
      </c>
      <c r="G40" s="77">
        <f t="shared" si="2"/>
        <v>845026</v>
      </c>
    </row>
    <row r="41" spans="1:7" x14ac:dyDescent="0.25">
      <c r="A41" s="3" t="s">
        <v>389</v>
      </c>
      <c r="B41" s="4">
        <f>SUM(B42:B49)</f>
        <v>0</v>
      </c>
      <c r="C41" s="4">
        <f t="shared" ref="C41:G41" si="3">SUM(C42:C49)</f>
        <v>0</v>
      </c>
      <c r="D41" s="4">
        <f t="shared" si="3"/>
        <v>0</v>
      </c>
      <c r="E41" s="4">
        <f t="shared" si="3"/>
        <v>0</v>
      </c>
      <c r="F41" s="4">
        <f t="shared" si="3"/>
        <v>0</v>
      </c>
      <c r="G41" s="4">
        <f t="shared" si="3"/>
        <v>0</v>
      </c>
    </row>
    <row r="42" spans="1:7" x14ac:dyDescent="0.25">
      <c r="A42" s="65"/>
      <c r="B42" s="77"/>
      <c r="C42" s="77"/>
      <c r="D42" s="77"/>
      <c r="E42" s="77"/>
      <c r="F42" s="77"/>
      <c r="G42" s="77"/>
    </row>
    <row r="43" spans="1:7" x14ac:dyDescent="0.25">
      <c r="A43" s="65"/>
      <c r="B43" s="77"/>
      <c r="C43" s="77"/>
      <c r="D43" s="77"/>
      <c r="E43" s="77"/>
      <c r="F43" s="77"/>
      <c r="G43" s="77"/>
    </row>
    <row r="44" spans="1:7" x14ac:dyDescent="0.25">
      <c r="A44" s="65"/>
      <c r="B44" s="77"/>
      <c r="C44" s="77"/>
      <c r="D44" s="77"/>
      <c r="E44" s="77"/>
      <c r="F44" s="77"/>
      <c r="G44" s="77"/>
    </row>
    <row r="45" spans="1:7" x14ac:dyDescent="0.25">
      <c r="A45" s="65"/>
      <c r="B45" s="77"/>
      <c r="C45" s="77"/>
      <c r="D45" s="77"/>
      <c r="E45" s="77"/>
      <c r="F45" s="77"/>
      <c r="G45" s="77"/>
    </row>
    <row r="46" spans="1:7" x14ac:dyDescent="0.25">
      <c r="A46" s="65"/>
      <c r="B46" s="77"/>
      <c r="C46" s="77"/>
      <c r="D46" s="77"/>
      <c r="E46" s="77"/>
      <c r="F46" s="77"/>
      <c r="G46" s="77"/>
    </row>
    <row r="47" spans="1:7" x14ac:dyDescent="0.25">
      <c r="A47" s="65"/>
      <c r="B47" s="77"/>
      <c r="C47" s="77"/>
      <c r="D47" s="77"/>
      <c r="E47" s="77"/>
      <c r="F47" s="77"/>
      <c r="G47" s="77"/>
    </row>
    <row r="48" spans="1:7" x14ac:dyDescent="0.25">
      <c r="A48" s="65"/>
      <c r="B48" s="77"/>
      <c r="C48" s="77"/>
      <c r="D48" s="77"/>
      <c r="E48" s="77"/>
      <c r="F48" s="77"/>
      <c r="G48" s="77"/>
    </row>
    <row r="49" spans="1:7" x14ac:dyDescent="0.25">
      <c r="A49" s="65"/>
      <c r="B49" s="77"/>
      <c r="C49" s="77"/>
      <c r="D49" s="77"/>
      <c r="E49" s="77"/>
      <c r="F49" s="77"/>
      <c r="G49" s="77"/>
    </row>
    <row r="50" spans="1:7" x14ac:dyDescent="0.25">
      <c r="A50" s="32" t="s">
        <v>153</v>
      </c>
      <c r="B50" s="51"/>
      <c r="C50" s="51"/>
      <c r="D50" s="51"/>
      <c r="E50" s="51"/>
      <c r="F50" s="51"/>
      <c r="G50" s="51"/>
    </row>
    <row r="51" spans="1:7" x14ac:dyDescent="0.25">
      <c r="A51" s="3" t="s">
        <v>385</v>
      </c>
      <c r="B51" s="4">
        <f t="shared" ref="B51:G51" si="4">SUM(B41,B9)</f>
        <v>148240169</v>
      </c>
      <c r="C51" s="4">
        <f t="shared" si="4"/>
        <v>49719046.229999997</v>
      </c>
      <c r="D51" s="4">
        <f t="shared" si="4"/>
        <v>197959215.23000005</v>
      </c>
      <c r="E51" s="4">
        <f t="shared" si="4"/>
        <v>86007125.659999996</v>
      </c>
      <c r="F51" s="4">
        <f t="shared" si="4"/>
        <v>82889630.950000003</v>
      </c>
      <c r="G51" s="4">
        <f t="shared" si="4"/>
        <v>111952089.57000001</v>
      </c>
    </row>
    <row r="52" spans="1:7" x14ac:dyDescent="0.25">
      <c r="A52" s="57"/>
      <c r="B52" s="57"/>
      <c r="C52" s="57"/>
      <c r="D52" s="57"/>
      <c r="E52" s="57"/>
      <c r="F52" s="57"/>
      <c r="G52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50:G51 B9:G9 B40:C41 D41 E40:F41 G41" xr:uid="{00000000-0002-0000-0600-000000000000}">
      <formula1>-1.79769313486231E+100</formula1>
      <formula2>1.79769313486231E+100</formula2>
    </dataValidation>
  </dataValidations>
  <pageMargins left="0.31496062992125984" right="0.70866141732283472" top="0.74803149606299213" bottom="0.74803149606299213" header="0.31496062992125984" footer="0.31496062992125984"/>
  <pageSetup paperSize="119" scale="53" orientation="portrait" horizontalDpi="1200" verticalDpi="1200" r:id="rId1"/>
  <ignoredErrors>
    <ignoredError sqref="B41:G41 G10 B50:G51 B9:G9 D10:D40 G11:G40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  <pageSetUpPr fitToPage="1"/>
  </sheetPr>
  <dimension ref="A1:G78"/>
  <sheetViews>
    <sheetView showGridLines="0" zoomScaleNormal="100" workbookViewId="0">
      <selection sqref="A1:G1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2" t="s">
        <v>390</v>
      </c>
      <c r="B1" s="163"/>
      <c r="C1" s="163"/>
      <c r="D1" s="163"/>
      <c r="E1" s="163"/>
      <c r="F1" s="163"/>
      <c r="G1" s="163"/>
    </row>
    <row r="2" spans="1:7" x14ac:dyDescent="0.25">
      <c r="A2" s="114" t="str">
        <f>'Formato 1'!A2</f>
        <v>COMISION MUNICIPAL DE CULTURA FÍSICA Y DEPORTE DE LEON, GUANAJUATO, Gobierno del Estado de Guanajuato (a)</v>
      </c>
      <c r="B2" s="115"/>
      <c r="C2" s="115"/>
      <c r="D2" s="115"/>
      <c r="E2" s="115"/>
      <c r="F2" s="115"/>
      <c r="G2" s="116"/>
    </row>
    <row r="3" spans="1:7" x14ac:dyDescent="0.25">
      <c r="A3" s="117" t="s">
        <v>391</v>
      </c>
      <c r="B3" s="118"/>
      <c r="C3" s="118"/>
      <c r="D3" s="118"/>
      <c r="E3" s="118"/>
      <c r="F3" s="118"/>
      <c r="G3" s="119"/>
    </row>
    <row r="4" spans="1:7" x14ac:dyDescent="0.25">
      <c r="A4" s="117" t="s">
        <v>392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30 de Junio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1" t="s">
        <v>6</v>
      </c>
      <c r="B7" s="159" t="s">
        <v>304</v>
      </c>
      <c r="C7" s="160"/>
      <c r="D7" s="160"/>
      <c r="E7" s="160"/>
      <c r="F7" s="161"/>
      <c r="G7" s="155" t="s">
        <v>393</v>
      </c>
    </row>
    <row r="8" spans="1:7" ht="30" x14ac:dyDescent="0.25">
      <c r="A8" s="152"/>
      <c r="B8" s="26" t="s">
        <v>306</v>
      </c>
      <c r="C8" s="7" t="s">
        <v>394</v>
      </c>
      <c r="D8" s="26" t="s">
        <v>308</v>
      </c>
      <c r="E8" s="26" t="s">
        <v>192</v>
      </c>
      <c r="F8" s="33" t="s">
        <v>209</v>
      </c>
      <c r="G8" s="154"/>
    </row>
    <row r="9" spans="1:7" ht="16.5" customHeight="1" x14ac:dyDescent="0.25">
      <c r="A9" s="27" t="s">
        <v>395</v>
      </c>
      <c r="B9" s="31">
        <f>SUM(B10,B19,B27,B37)</f>
        <v>148240169</v>
      </c>
      <c r="C9" s="31">
        <f t="shared" ref="C9:G9" si="0">SUM(C10,C19,C27,C37)</f>
        <v>49719046.229999997</v>
      </c>
      <c r="D9" s="31">
        <f t="shared" si="0"/>
        <v>197959215.22999999</v>
      </c>
      <c r="E9" s="31">
        <f t="shared" si="0"/>
        <v>86007125.659999996</v>
      </c>
      <c r="F9" s="31">
        <f t="shared" si="0"/>
        <v>82889630.950000003</v>
      </c>
      <c r="G9" s="31">
        <f t="shared" si="0"/>
        <v>111952089.56999999</v>
      </c>
    </row>
    <row r="10" spans="1:7" ht="15" customHeight="1" x14ac:dyDescent="0.25">
      <c r="A10" s="60" t="s">
        <v>396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397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398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399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400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401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402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403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404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405</v>
      </c>
      <c r="B19" s="49">
        <f>SUM(B20:B26)</f>
        <v>148240169</v>
      </c>
      <c r="C19" s="49">
        <f t="shared" ref="C19:G19" si="2">SUM(C20:C26)</f>
        <v>49719046.229999997</v>
      </c>
      <c r="D19" s="49">
        <f t="shared" si="2"/>
        <v>197959215.22999999</v>
      </c>
      <c r="E19" s="49">
        <f t="shared" si="2"/>
        <v>86007125.659999996</v>
      </c>
      <c r="F19" s="49">
        <f t="shared" si="2"/>
        <v>82889630.950000003</v>
      </c>
      <c r="G19" s="49">
        <f t="shared" si="2"/>
        <v>111952089.56999999</v>
      </c>
    </row>
    <row r="20" spans="1:7" x14ac:dyDescent="0.25">
      <c r="A20" s="80" t="s">
        <v>406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407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408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409</v>
      </c>
      <c r="B23" s="49">
        <v>148240169</v>
      </c>
      <c r="C23" s="49">
        <v>49719046.229999997</v>
      </c>
      <c r="D23" s="49">
        <f>+B23+C23</f>
        <v>197959215.22999999</v>
      </c>
      <c r="E23" s="49">
        <v>86007125.659999996</v>
      </c>
      <c r="F23" s="49">
        <v>82889630.950000003</v>
      </c>
      <c r="G23" s="49">
        <f>+D23-E23</f>
        <v>111952089.56999999</v>
      </c>
    </row>
    <row r="24" spans="1:7" x14ac:dyDescent="0.25">
      <c r="A24" s="80" t="s">
        <v>410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411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412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413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414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415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416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417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418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419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420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421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422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423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424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425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426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427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428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396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397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398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399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400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401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402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403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404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405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406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407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408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409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410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411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412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413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414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415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416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417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418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419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420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421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422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423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424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425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426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427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148240169</v>
      </c>
      <c r="C77" s="4">
        <f t="shared" ref="C77:G77" si="10">C43+C9</f>
        <v>49719046.229999997</v>
      </c>
      <c r="D77" s="4">
        <f t="shared" si="10"/>
        <v>197959215.22999999</v>
      </c>
      <c r="E77" s="4">
        <f t="shared" si="10"/>
        <v>86007125.659999996</v>
      </c>
      <c r="F77" s="4">
        <f t="shared" si="10"/>
        <v>82889630.950000003</v>
      </c>
      <c r="G77" s="4">
        <f t="shared" si="10"/>
        <v>111952089.56999999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00000000-0002-0000-07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42" orientation="portrait" horizontalDpi="1200" verticalDpi="1200" r:id="rId1"/>
  <ignoredErrors>
    <ignoredError sqref="B9:G22 B24:G77 D23 G2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  <pageSetUpPr fitToPage="1"/>
  </sheetPr>
  <dimension ref="A1:G34"/>
  <sheetViews>
    <sheetView showGridLines="0" topLeftCell="B1" zoomScaleNormal="100" workbookViewId="0">
      <selection activeCell="I1" sqref="I1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4.28515625" bestFit="1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6" t="s">
        <v>429</v>
      </c>
      <c r="B1" s="149"/>
      <c r="C1" s="149"/>
      <c r="D1" s="149"/>
      <c r="E1" s="149"/>
      <c r="F1" s="149"/>
      <c r="G1" s="150"/>
    </row>
    <row r="2" spans="1:7" x14ac:dyDescent="0.25">
      <c r="A2" s="114" t="str">
        <f>'Formato 1'!A2</f>
        <v>COMISION MUNICIPAL DE CULTURA FÍSICA Y DEPORTE DE LEON, GUANAJUATO, Gobierno del Estado de Guanajuato (a)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30 de Junio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1" t="s">
        <v>431</v>
      </c>
      <c r="B7" s="154" t="s">
        <v>304</v>
      </c>
      <c r="C7" s="154"/>
      <c r="D7" s="154"/>
      <c r="E7" s="154"/>
      <c r="F7" s="154"/>
      <c r="G7" s="154" t="s">
        <v>305</v>
      </c>
    </row>
    <row r="8" spans="1:7" ht="30" x14ac:dyDescent="0.25">
      <c r="A8" s="152"/>
      <c r="B8" s="7" t="s">
        <v>306</v>
      </c>
      <c r="C8" s="34" t="s">
        <v>394</v>
      </c>
      <c r="D8" s="34" t="s">
        <v>237</v>
      </c>
      <c r="E8" s="34" t="s">
        <v>192</v>
      </c>
      <c r="F8" s="34" t="s">
        <v>209</v>
      </c>
      <c r="G8" s="164"/>
    </row>
    <row r="9" spans="1:7" ht="15.75" customHeight="1" x14ac:dyDescent="0.25">
      <c r="A9" s="27" t="s">
        <v>432</v>
      </c>
      <c r="B9" s="123">
        <f>SUM(B10,B11,B12,B15,B16,B19)</f>
        <v>61974412</v>
      </c>
      <c r="C9" s="123">
        <f t="shared" ref="C9:G9" si="0">SUM(C10,C11,C12,C15,C16,C19)</f>
        <v>413600</v>
      </c>
      <c r="D9" s="123">
        <f t="shared" si="0"/>
        <v>62388012</v>
      </c>
      <c r="E9" s="123">
        <f t="shared" si="0"/>
        <v>28672525.859999999</v>
      </c>
      <c r="F9" s="123">
        <f t="shared" si="0"/>
        <v>28672525.859999999</v>
      </c>
      <c r="G9" s="123">
        <f t="shared" si="0"/>
        <v>33715486.140000001</v>
      </c>
    </row>
    <row r="10" spans="1:7" x14ac:dyDescent="0.25">
      <c r="A10" s="60" t="s">
        <v>433</v>
      </c>
      <c r="B10" s="77">
        <v>61974412</v>
      </c>
      <c r="C10" s="77">
        <v>413600</v>
      </c>
      <c r="D10" s="77">
        <f>+B10+C10</f>
        <v>62388012</v>
      </c>
      <c r="E10" s="77">
        <v>28672525.859999999</v>
      </c>
      <c r="F10" s="77">
        <v>28672525.859999999</v>
      </c>
      <c r="G10" s="77">
        <f>+D10-E10</f>
        <v>33715486.140000001</v>
      </c>
    </row>
    <row r="11" spans="1:7" ht="15.75" customHeight="1" x14ac:dyDescent="0.25">
      <c r="A11" s="60" t="s">
        <v>434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435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436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437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438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439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440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441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442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443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433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434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435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436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437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438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439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440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441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442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444</v>
      </c>
      <c r="B33" s="123">
        <f>B21+B9</f>
        <v>61974412</v>
      </c>
      <c r="C33" s="123">
        <f t="shared" ref="C33:G33" si="8">C21+C9</f>
        <v>413600</v>
      </c>
      <c r="D33" s="123">
        <f t="shared" si="8"/>
        <v>62388012</v>
      </c>
      <c r="E33" s="123">
        <f t="shared" si="8"/>
        <v>28672525.859999999</v>
      </c>
      <c r="F33" s="123">
        <f t="shared" si="8"/>
        <v>28672525.859999999</v>
      </c>
      <c r="G33" s="123">
        <f t="shared" si="8"/>
        <v>33715486.140000001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00000000-0002-0000-08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47" orientation="portrait" horizontalDpi="1200" verticalDpi="1200" r:id="rId1"/>
  <ignoredErrors>
    <ignoredError sqref="B9:G9 B34:G34 B12:F33 B11:G11 D10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0c865bf4-0f22-4e4d-b041-7b0c1657e5a8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Ángeles Ramírez</cp:lastModifiedBy>
  <cp:revision/>
  <cp:lastPrinted>2023-07-20T23:05:29Z</cp:lastPrinted>
  <dcterms:created xsi:type="dcterms:W3CDTF">2023-03-16T22:14:51Z</dcterms:created>
  <dcterms:modified xsi:type="dcterms:W3CDTF">2023-07-21T19:34:15Z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